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827"/>
  <workbookPr/>
  <mc:AlternateContent xmlns:mc="http://schemas.openxmlformats.org/markup-compatibility/2006">
    <mc:Choice Requires="x15">
      <x15ac:absPath xmlns:x15ac="http://schemas.microsoft.com/office/spreadsheetml/2010/11/ac" url="https://d.docs.live.net/a09ca4e38130baff/Desktop/contenedor 2025 - II/costos/"/>
    </mc:Choice>
  </mc:AlternateContent>
  <xr:revisionPtr revIDLastSave="660" documentId="11_B9E41A4EF81574E8E14B2447722451BBD8A6F0D0" xr6:coauthVersionLast="47" xr6:coauthVersionMax="47" xr10:uidLastSave="{866CEE2E-E4E5-42D0-9A3D-AC2DC6A03132}"/>
  <bookViews>
    <workbookView xWindow="-90" yWindow="0" windowWidth="19380" windowHeight="20970" xr2:uid="{00000000-000D-0000-FFFF-FFFF00000000}"/>
  </bookViews>
  <sheets>
    <sheet name="KDOSH-2025-2  4.16" sheetId="1" r:id="rId1"/>
    <sheet name="PRODUCTOS NO FACTURADOS" sheetId="5" r:id="rId2"/>
    <sheet name="PRODUCTOS CON VARIANTE" sheetId="8" r:id="rId3"/>
    <sheet name="REPOCISION" sheetId="6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111" i="8" l="1"/>
  <c r="F111" i="8"/>
  <c r="S111" i="8" s="1"/>
  <c r="H105" i="8"/>
  <c r="F105" i="8"/>
  <c r="H99" i="8"/>
  <c r="F99" i="8"/>
  <c r="H93" i="8"/>
  <c r="F93" i="8"/>
  <c r="H87" i="8"/>
  <c r="F87" i="8"/>
  <c r="Q115" i="8"/>
  <c r="P115" i="8"/>
  <c r="O115" i="8"/>
  <c r="N115" i="8"/>
  <c r="M115" i="8"/>
  <c r="L115" i="8"/>
  <c r="K115" i="8"/>
  <c r="J115" i="8"/>
  <c r="R115" i="8" s="1"/>
  <c r="R114" i="8"/>
  <c r="R113" i="8"/>
  <c r="R112" i="8"/>
  <c r="R111" i="8"/>
  <c r="Q109" i="8"/>
  <c r="P109" i="8"/>
  <c r="O109" i="8"/>
  <c r="N109" i="8"/>
  <c r="M109" i="8"/>
  <c r="L109" i="8"/>
  <c r="K109" i="8"/>
  <c r="J109" i="8"/>
  <c r="R109" i="8" s="1"/>
  <c r="R108" i="8"/>
  <c r="R107" i="8"/>
  <c r="R106" i="8"/>
  <c r="R105" i="8"/>
  <c r="S105" i="8"/>
  <c r="Q103" i="8"/>
  <c r="P103" i="8"/>
  <c r="O103" i="8"/>
  <c r="N103" i="8"/>
  <c r="M103" i="8"/>
  <c r="L103" i="8"/>
  <c r="K103" i="8"/>
  <c r="J103" i="8"/>
  <c r="R103" i="8" s="1"/>
  <c r="R102" i="8"/>
  <c r="R101" i="8"/>
  <c r="R100" i="8"/>
  <c r="R99" i="8"/>
  <c r="S99" i="8"/>
  <c r="Q97" i="8"/>
  <c r="P97" i="8"/>
  <c r="O97" i="8"/>
  <c r="N97" i="8"/>
  <c r="M97" i="8"/>
  <c r="L97" i="8"/>
  <c r="K97" i="8"/>
  <c r="J97" i="8"/>
  <c r="R97" i="8" s="1"/>
  <c r="R96" i="8"/>
  <c r="R95" i="8"/>
  <c r="R94" i="8"/>
  <c r="S93" i="8"/>
  <c r="R93" i="8"/>
  <c r="Q91" i="8"/>
  <c r="P91" i="8"/>
  <c r="O91" i="8"/>
  <c r="N91" i="8"/>
  <c r="M91" i="8"/>
  <c r="L91" i="8"/>
  <c r="K91" i="8"/>
  <c r="J91" i="8"/>
  <c r="R91" i="8" s="1"/>
  <c r="R90" i="8"/>
  <c r="R89" i="8"/>
  <c r="R88" i="8"/>
  <c r="R87" i="8"/>
  <c r="S87" i="8"/>
  <c r="H81" i="8"/>
  <c r="F81" i="8"/>
  <c r="H75" i="8"/>
  <c r="F75" i="8"/>
  <c r="H69" i="8"/>
  <c r="F69" i="8"/>
  <c r="H63" i="8"/>
  <c r="F63" i="8"/>
  <c r="H57" i="8"/>
  <c r="F57" i="8"/>
  <c r="H51" i="8"/>
  <c r="F51" i="8"/>
  <c r="H45" i="8"/>
  <c r="F45" i="8"/>
  <c r="Q85" i="8"/>
  <c r="P85" i="8"/>
  <c r="O85" i="8"/>
  <c r="N85" i="8"/>
  <c r="M85" i="8"/>
  <c r="L85" i="8"/>
  <c r="K85" i="8"/>
  <c r="J85" i="8"/>
  <c r="R85" i="8" s="1"/>
  <c r="R84" i="8"/>
  <c r="R83" i="8"/>
  <c r="R82" i="8"/>
  <c r="R81" i="8"/>
  <c r="S81" i="8"/>
  <c r="Q79" i="8"/>
  <c r="P79" i="8"/>
  <c r="O79" i="8"/>
  <c r="N79" i="8"/>
  <c r="M79" i="8"/>
  <c r="L79" i="8"/>
  <c r="K79" i="8"/>
  <c r="J79" i="8"/>
  <c r="R79" i="8" s="1"/>
  <c r="R78" i="8"/>
  <c r="R77" i="8"/>
  <c r="R76" i="8"/>
  <c r="R75" i="8"/>
  <c r="S75" i="8"/>
  <c r="Q73" i="8"/>
  <c r="P73" i="8"/>
  <c r="O73" i="8"/>
  <c r="N73" i="8"/>
  <c r="M73" i="8"/>
  <c r="L73" i="8"/>
  <c r="K73" i="8"/>
  <c r="J73" i="8"/>
  <c r="R73" i="8" s="1"/>
  <c r="R72" i="8"/>
  <c r="R71" i="8"/>
  <c r="R70" i="8"/>
  <c r="S69" i="8"/>
  <c r="R69" i="8"/>
  <c r="Q67" i="8"/>
  <c r="P67" i="8"/>
  <c r="O67" i="8"/>
  <c r="N67" i="8"/>
  <c r="M67" i="8"/>
  <c r="L67" i="8"/>
  <c r="K67" i="8"/>
  <c r="J67" i="8"/>
  <c r="R67" i="8" s="1"/>
  <c r="R66" i="8"/>
  <c r="R65" i="8"/>
  <c r="R64" i="8"/>
  <c r="R63" i="8"/>
  <c r="Q61" i="8"/>
  <c r="P61" i="8"/>
  <c r="O61" i="8"/>
  <c r="N61" i="8"/>
  <c r="M61" i="8"/>
  <c r="L61" i="8"/>
  <c r="K61" i="8"/>
  <c r="J61" i="8"/>
  <c r="R61" i="8" s="1"/>
  <c r="R60" i="8"/>
  <c r="R59" i="8"/>
  <c r="R58" i="8"/>
  <c r="R57" i="8"/>
  <c r="S57" i="8" s="1"/>
  <c r="Q55" i="8"/>
  <c r="P55" i="8"/>
  <c r="O55" i="8"/>
  <c r="N55" i="8"/>
  <c r="M55" i="8"/>
  <c r="L55" i="8"/>
  <c r="K55" i="8"/>
  <c r="J55" i="8"/>
  <c r="R55" i="8" s="1"/>
  <c r="R54" i="8"/>
  <c r="R53" i="8"/>
  <c r="R52" i="8"/>
  <c r="R51" i="8"/>
  <c r="S51" i="8" s="1"/>
  <c r="H39" i="8"/>
  <c r="F39" i="8"/>
  <c r="H33" i="8"/>
  <c r="F33" i="8"/>
  <c r="H27" i="8"/>
  <c r="F27" i="8"/>
  <c r="H21" i="8"/>
  <c r="F21" i="8"/>
  <c r="H15" i="8"/>
  <c r="F15" i="8"/>
  <c r="Q49" i="8"/>
  <c r="P49" i="8"/>
  <c r="O49" i="8"/>
  <c r="N49" i="8"/>
  <c r="M49" i="8"/>
  <c r="L49" i="8"/>
  <c r="K49" i="8"/>
  <c r="J49" i="8"/>
  <c r="R49" i="8" s="1"/>
  <c r="R48" i="8"/>
  <c r="R47" i="8"/>
  <c r="R46" i="8"/>
  <c r="R45" i="8"/>
  <c r="Q43" i="8"/>
  <c r="P43" i="8"/>
  <c r="O43" i="8"/>
  <c r="N43" i="8"/>
  <c r="M43" i="8"/>
  <c r="L43" i="8"/>
  <c r="K43" i="8"/>
  <c r="J43" i="8"/>
  <c r="R43" i="8" s="1"/>
  <c r="R42" i="8"/>
  <c r="R41" i="8"/>
  <c r="R40" i="8"/>
  <c r="R39" i="8"/>
  <c r="S39" i="8" s="1"/>
  <c r="Q37" i="8"/>
  <c r="P37" i="8"/>
  <c r="O37" i="8"/>
  <c r="N37" i="8"/>
  <c r="M37" i="8"/>
  <c r="L37" i="8"/>
  <c r="K37" i="8"/>
  <c r="J37" i="8"/>
  <c r="R37" i="8" s="1"/>
  <c r="R36" i="8"/>
  <c r="R35" i="8"/>
  <c r="R34" i="8"/>
  <c r="R33" i="8"/>
  <c r="S33" i="8" s="1"/>
  <c r="Q31" i="8"/>
  <c r="P31" i="8"/>
  <c r="O31" i="8"/>
  <c r="N31" i="8"/>
  <c r="M31" i="8"/>
  <c r="L31" i="8"/>
  <c r="K31" i="8"/>
  <c r="J31" i="8"/>
  <c r="R31" i="8" s="1"/>
  <c r="R30" i="8"/>
  <c r="R29" i="8"/>
  <c r="R28" i="8"/>
  <c r="R27" i="8"/>
  <c r="S27" i="8"/>
  <c r="Q25" i="8"/>
  <c r="P25" i="8"/>
  <c r="O25" i="8"/>
  <c r="N25" i="8"/>
  <c r="M25" i="8"/>
  <c r="L25" i="8"/>
  <c r="K25" i="8"/>
  <c r="J25" i="8"/>
  <c r="R25" i="8" s="1"/>
  <c r="R24" i="8"/>
  <c r="R23" i="8"/>
  <c r="R22" i="8"/>
  <c r="R21" i="8"/>
  <c r="S21" i="8" s="1"/>
  <c r="Q19" i="8"/>
  <c r="P19" i="8"/>
  <c r="O19" i="8"/>
  <c r="N19" i="8"/>
  <c r="M19" i="8"/>
  <c r="L19" i="8"/>
  <c r="K19" i="8"/>
  <c r="J19" i="8"/>
  <c r="R19" i="8" s="1"/>
  <c r="R18" i="8"/>
  <c r="R17" i="8"/>
  <c r="R16" i="8"/>
  <c r="R15" i="8"/>
  <c r="H9" i="8"/>
  <c r="F9" i="8"/>
  <c r="Q13" i="8"/>
  <c r="P13" i="8"/>
  <c r="O13" i="8"/>
  <c r="N13" i="8"/>
  <c r="M13" i="8"/>
  <c r="L13" i="8"/>
  <c r="K13" i="8"/>
  <c r="J13" i="8"/>
  <c r="R13" i="8" s="1"/>
  <c r="R12" i="8"/>
  <c r="R11" i="8"/>
  <c r="R10" i="8"/>
  <c r="R9" i="8"/>
  <c r="S9" i="8"/>
  <c r="Q7" i="8"/>
  <c r="P7" i="8"/>
  <c r="O7" i="8"/>
  <c r="N7" i="8"/>
  <c r="M7" i="8"/>
  <c r="L7" i="8"/>
  <c r="K7" i="8"/>
  <c r="J7" i="8"/>
  <c r="R6" i="8"/>
  <c r="R5" i="8"/>
  <c r="R4" i="8"/>
  <c r="R3" i="8"/>
  <c r="S3" i="8" s="1"/>
  <c r="H3" i="8"/>
  <c r="F3" i="8"/>
  <c r="K3" i="5"/>
  <c r="L3" i="5"/>
  <c r="M3" i="5"/>
  <c r="Q3" i="5"/>
  <c r="S3" i="5"/>
  <c r="K4" i="5"/>
  <c r="L4" i="5"/>
  <c r="M4" i="5"/>
  <c r="Q4" i="5"/>
  <c r="S4" i="5"/>
  <c r="K5" i="5"/>
  <c r="L5" i="5"/>
  <c r="M5" i="5"/>
  <c r="Q5" i="5"/>
  <c r="S5" i="5"/>
  <c r="K6" i="5"/>
  <c r="M6" i="5" s="1"/>
  <c r="L6" i="5"/>
  <c r="Q6" i="5"/>
  <c r="S6" i="5"/>
  <c r="K7" i="5"/>
  <c r="L7" i="5"/>
  <c r="M7" i="5"/>
  <c r="Q7" i="5"/>
  <c r="S7" i="5"/>
  <c r="K8" i="5"/>
  <c r="L8" i="5"/>
  <c r="M8" i="5"/>
  <c r="Q8" i="5"/>
  <c r="S8" i="5"/>
  <c r="K9" i="5"/>
  <c r="L9" i="5"/>
  <c r="M9" i="5"/>
  <c r="Q9" i="5"/>
  <c r="S9" i="5"/>
  <c r="K10" i="5"/>
  <c r="L10" i="5"/>
  <c r="M10" i="5"/>
  <c r="Q10" i="5"/>
  <c r="S10" i="5"/>
  <c r="S2" i="5"/>
  <c r="Q2" i="5"/>
  <c r="L2" i="5"/>
  <c r="K2" i="5"/>
  <c r="F2" i="5"/>
  <c r="H2" i="5"/>
  <c r="H3" i="5"/>
  <c r="H4" i="5"/>
  <c r="H5" i="5"/>
  <c r="H6" i="5"/>
  <c r="H7" i="5"/>
  <c r="H8" i="5"/>
  <c r="H9" i="5"/>
  <c r="H10" i="5"/>
  <c r="Q4" i="1"/>
  <c r="Q5" i="1"/>
  <c r="Q6" i="1"/>
  <c r="Q7" i="1"/>
  <c r="S7" i="1"/>
  <c r="Q8" i="1"/>
  <c r="S8" i="1"/>
  <c r="Q9" i="1"/>
  <c r="S9" i="1"/>
  <c r="Q10" i="1"/>
  <c r="S10" i="1"/>
  <c r="K11" i="1"/>
  <c r="M11" i="1" s="1"/>
  <c r="Q11" i="1"/>
  <c r="Q12" i="1"/>
  <c r="Q13" i="1"/>
  <c r="S13" i="1"/>
  <c r="Q14" i="1"/>
  <c r="Q15" i="1"/>
  <c r="K16" i="1"/>
  <c r="Q16" i="1"/>
  <c r="Q17" i="1"/>
  <c r="S17" i="1"/>
  <c r="K18" i="1"/>
  <c r="M18" i="1" s="1"/>
  <c r="L18" i="1"/>
  <c r="Q18" i="1"/>
  <c r="Q19" i="1"/>
  <c r="S19" i="1"/>
  <c r="L20" i="1"/>
  <c r="Q20" i="1"/>
  <c r="S20" i="1"/>
  <c r="K21" i="1"/>
  <c r="L21" i="1"/>
  <c r="Q21" i="1"/>
  <c r="L22" i="1"/>
  <c r="Q22" i="1"/>
  <c r="Q23" i="1"/>
  <c r="Q24" i="1"/>
  <c r="Q25" i="1"/>
  <c r="Q26" i="1"/>
  <c r="Q27" i="1"/>
  <c r="K28" i="1"/>
  <c r="L28" i="1"/>
  <c r="M28" i="1"/>
  <c r="Q28" i="1"/>
  <c r="Q29" i="1"/>
  <c r="K30" i="1"/>
  <c r="M30" i="1" s="1"/>
  <c r="Q30" i="1"/>
  <c r="K31" i="1"/>
  <c r="L31" i="1"/>
  <c r="Q31" i="1"/>
  <c r="L32" i="1"/>
  <c r="Q32" i="1"/>
  <c r="S32" i="1"/>
  <c r="K33" i="1"/>
  <c r="L33" i="1"/>
  <c r="M33" i="1"/>
  <c r="Q33" i="1"/>
  <c r="Q34" i="1"/>
  <c r="Q35" i="1"/>
  <c r="Q36" i="1"/>
  <c r="Q37" i="1"/>
  <c r="Q38" i="1"/>
  <c r="Q39" i="1"/>
  <c r="L40" i="1"/>
  <c r="M40" i="1"/>
  <c r="Q40" i="1"/>
  <c r="S40" i="1"/>
  <c r="Q41" i="1"/>
  <c r="Q42" i="1"/>
  <c r="K43" i="1"/>
  <c r="L43" i="1"/>
  <c r="Q43" i="1"/>
  <c r="Q44" i="1"/>
  <c r="K45" i="1"/>
  <c r="L45" i="1"/>
  <c r="M45" i="1"/>
  <c r="Q45" i="1"/>
  <c r="Q46" i="1"/>
  <c r="Q47" i="1"/>
  <c r="Q48" i="1"/>
  <c r="Q49" i="1"/>
  <c r="Q50" i="1"/>
  <c r="Q51" i="1"/>
  <c r="K52" i="1"/>
  <c r="M52" i="1" s="1"/>
  <c r="Q52" i="1"/>
  <c r="S52" i="1"/>
  <c r="Q53" i="1"/>
  <c r="Q54" i="1"/>
  <c r="K55" i="1"/>
  <c r="L55" i="1"/>
  <c r="Q55" i="1"/>
  <c r="S55" i="1"/>
  <c r="K56" i="1"/>
  <c r="Q56" i="1"/>
  <c r="K57" i="1"/>
  <c r="M57" i="1"/>
  <c r="Q57" i="1"/>
  <c r="Q58" i="1"/>
  <c r="Q59" i="1"/>
  <c r="Q60" i="1"/>
  <c r="S60" i="1"/>
  <c r="Q61" i="1"/>
  <c r="Q62" i="1"/>
  <c r="Q63" i="1"/>
  <c r="Q64" i="1"/>
  <c r="Q65" i="1"/>
  <c r="Q66" i="1"/>
  <c r="K67" i="1"/>
  <c r="M67" i="1"/>
  <c r="Q67" i="1"/>
  <c r="S67" i="1"/>
  <c r="K68" i="1"/>
  <c r="M68" i="1" s="1"/>
  <c r="L68" i="1"/>
  <c r="Q68" i="1"/>
  <c r="S68" i="1"/>
  <c r="Q69" i="1"/>
  <c r="S69" i="1"/>
  <c r="K70" i="1"/>
  <c r="L70" i="1"/>
  <c r="M70" i="1"/>
  <c r="Q70" i="1"/>
  <c r="S70" i="1"/>
  <c r="Q71" i="1"/>
  <c r="Q72" i="1"/>
  <c r="S72" i="1"/>
  <c r="Q73" i="1"/>
  <c r="Q74" i="1"/>
  <c r="S74" i="1"/>
  <c r="Q75" i="1"/>
  <c r="Q76" i="1"/>
  <c r="L77" i="1"/>
  <c r="M77" i="1"/>
  <c r="Q77" i="1"/>
  <c r="S77" i="1"/>
  <c r="K78" i="1"/>
  <c r="M78" i="1" s="1"/>
  <c r="Q78" i="1"/>
  <c r="Q79" i="1"/>
  <c r="S79" i="1"/>
  <c r="L80" i="1"/>
  <c r="Q80" i="1"/>
  <c r="S80" i="1"/>
  <c r="Q81" i="1"/>
  <c r="S81" i="1"/>
  <c r="Q82" i="1"/>
  <c r="K83" i="1"/>
  <c r="M83" i="1" s="1"/>
  <c r="Q83" i="1"/>
  <c r="Q84" i="1"/>
  <c r="S84" i="1"/>
  <c r="K85" i="1"/>
  <c r="Q85" i="1"/>
  <c r="Q86" i="1"/>
  <c r="Q87" i="1"/>
  <c r="Q88" i="1"/>
  <c r="Q89" i="1"/>
  <c r="L90" i="1"/>
  <c r="Q90" i="1"/>
  <c r="Q91" i="1"/>
  <c r="L92" i="1"/>
  <c r="M92" i="1"/>
  <c r="Q92" i="1"/>
  <c r="Q93" i="1"/>
  <c r="L94" i="1"/>
  <c r="Q94" i="1"/>
  <c r="S94" i="1"/>
  <c r="K95" i="1"/>
  <c r="M95" i="1" s="1"/>
  <c r="Q95" i="1"/>
  <c r="S95" i="1"/>
  <c r="Q96" i="1"/>
  <c r="Q97" i="1"/>
  <c r="Q98" i="1"/>
  <c r="Q99" i="1"/>
  <c r="S99" i="1"/>
  <c r="K100" i="1"/>
  <c r="Q100" i="1"/>
  <c r="Q101" i="1"/>
  <c r="Q102" i="1"/>
  <c r="L103" i="1"/>
  <c r="Q103" i="1"/>
  <c r="L104" i="1"/>
  <c r="Q104" i="1"/>
  <c r="L105" i="1"/>
  <c r="Q105" i="1"/>
  <c r="Q106" i="1"/>
  <c r="K107" i="1"/>
  <c r="M107" i="1" s="1"/>
  <c r="L107" i="1"/>
  <c r="Q107" i="1"/>
  <c r="S107" i="1"/>
  <c r="K108" i="1"/>
  <c r="Q108" i="1"/>
  <c r="K109" i="1"/>
  <c r="L109" i="1"/>
  <c r="M109" i="1"/>
  <c r="Q109" i="1"/>
  <c r="S109" i="1"/>
  <c r="L110" i="1"/>
  <c r="Q110" i="1"/>
  <c r="Q111" i="1"/>
  <c r="Q112" i="1"/>
  <c r="Q113" i="1"/>
  <c r="Q114" i="1"/>
  <c r="K115" i="1"/>
  <c r="L115" i="1"/>
  <c r="Q115" i="1"/>
  <c r="Q116" i="1"/>
  <c r="L117" i="1"/>
  <c r="Q117" i="1"/>
  <c r="S117" i="1"/>
  <c r="K118" i="1"/>
  <c r="Q118" i="1"/>
  <c r="K119" i="1"/>
  <c r="M119" i="1" s="1"/>
  <c r="Q119" i="1"/>
  <c r="Q120" i="1"/>
  <c r="Q121" i="1"/>
  <c r="L122" i="1"/>
  <c r="Q122" i="1"/>
  <c r="Q123" i="1"/>
  <c r="Q124" i="1"/>
  <c r="S124" i="1"/>
  <c r="L125" i="1"/>
  <c r="Q125" i="1"/>
  <c r="Q126" i="1"/>
  <c r="K127" i="1"/>
  <c r="L127" i="1"/>
  <c r="Q127" i="1"/>
  <c r="Q128" i="1"/>
  <c r="Q129" i="1"/>
  <c r="S129" i="1"/>
  <c r="K130" i="1"/>
  <c r="L130" i="1"/>
  <c r="M130" i="1"/>
  <c r="Q130" i="1"/>
  <c r="Q131" i="1"/>
  <c r="L132" i="1"/>
  <c r="M132" i="1"/>
  <c r="Q132" i="1"/>
  <c r="S132" i="1"/>
  <c r="K133" i="1"/>
  <c r="Q133" i="1"/>
  <c r="K134" i="1"/>
  <c r="M134" i="1"/>
  <c r="Q134" i="1"/>
  <c r="Q135" i="1"/>
  <c r="Q136" i="1"/>
  <c r="Q137" i="1"/>
  <c r="Q138" i="1"/>
  <c r="Q139" i="1"/>
  <c r="K140" i="1"/>
  <c r="L140" i="1"/>
  <c r="M140" i="1"/>
  <c r="Q140" i="1"/>
  <c r="Q141" i="1"/>
  <c r="Q142" i="1"/>
  <c r="Q143" i="1"/>
  <c r="K144" i="1"/>
  <c r="M144" i="1" s="1"/>
  <c r="Q144" i="1"/>
  <c r="S144" i="1"/>
  <c r="K145" i="1"/>
  <c r="Q145" i="1"/>
  <c r="Q146" i="1"/>
  <c r="Q147" i="1"/>
  <c r="Q148" i="1"/>
  <c r="Q149" i="1"/>
  <c r="Q150" i="1"/>
  <c r="Q151" i="1"/>
  <c r="S151" i="1"/>
  <c r="Q152" i="1"/>
  <c r="Q153" i="1"/>
  <c r="L154" i="1"/>
  <c r="M154" i="1"/>
  <c r="Q154" i="1"/>
  <c r="S154" i="1"/>
  <c r="K155" i="1"/>
  <c r="M155" i="1" s="1"/>
  <c r="L155" i="1"/>
  <c r="Q155" i="1"/>
  <c r="Q156" i="1"/>
  <c r="S156" i="1"/>
  <c r="Q157" i="1"/>
  <c r="S157" i="1"/>
  <c r="Q158" i="1"/>
  <c r="Q159" i="1"/>
  <c r="Q160" i="1"/>
  <c r="L161" i="1"/>
  <c r="Q161" i="1"/>
  <c r="Q162" i="1"/>
  <c r="Q163" i="1"/>
  <c r="Q164" i="1"/>
  <c r="S164" i="1"/>
  <c r="K165" i="1"/>
  <c r="L165" i="1"/>
  <c r="Q165" i="1"/>
  <c r="L166" i="1"/>
  <c r="Q166" i="1"/>
  <c r="Q167" i="1"/>
  <c r="S167" i="1"/>
  <c r="Q168" i="1"/>
  <c r="S168" i="1"/>
  <c r="M169" i="1"/>
  <c r="Q169" i="1"/>
  <c r="S169" i="1"/>
  <c r="K170" i="1"/>
  <c r="Q170" i="1"/>
  <c r="Q171" i="1"/>
  <c r="Q172" i="1"/>
  <c r="Q173" i="1"/>
  <c r="Q174" i="1"/>
  <c r="L175" i="1"/>
  <c r="Q175" i="1"/>
  <c r="Q176" i="1"/>
  <c r="S176" i="1"/>
  <c r="Q177" i="1"/>
  <c r="Q178" i="1"/>
  <c r="Q179" i="1"/>
  <c r="S179" i="1"/>
  <c r="L180" i="1"/>
  <c r="Q180" i="1"/>
  <c r="L181" i="1"/>
  <c r="Q181" i="1"/>
  <c r="S181" i="1"/>
  <c r="Q182" i="1"/>
  <c r="Q183" i="1"/>
  <c r="Q184" i="1"/>
  <c r="Q185" i="1"/>
  <c r="K186" i="1"/>
  <c r="M186" i="1" s="1"/>
  <c r="Q186" i="1"/>
  <c r="L187" i="1"/>
  <c r="Q187" i="1"/>
  <c r="Q188" i="1"/>
  <c r="L189" i="1"/>
  <c r="Q189" i="1"/>
  <c r="S189" i="1"/>
  <c r="Q190" i="1"/>
  <c r="Q191" i="1"/>
  <c r="S191" i="1"/>
  <c r="L192" i="1"/>
  <c r="Q192" i="1"/>
  <c r="Q193" i="1"/>
  <c r="K194" i="1"/>
  <c r="L194" i="1"/>
  <c r="Q194" i="1"/>
  <c r="Q195" i="1"/>
  <c r="Q196" i="1"/>
  <c r="K197" i="1"/>
  <c r="Q197" i="1"/>
  <c r="Q198" i="1"/>
  <c r="L199" i="1"/>
  <c r="Q199" i="1"/>
  <c r="S199" i="1"/>
  <c r="K200" i="1"/>
  <c r="Q200" i="1"/>
  <c r="K201" i="1"/>
  <c r="M201" i="1"/>
  <c r="Q201" i="1"/>
  <c r="Q202" i="1"/>
  <c r="Q203" i="1"/>
  <c r="K204" i="1"/>
  <c r="L204" i="1"/>
  <c r="M204" i="1"/>
  <c r="Q204" i="1"/>
  <c r="S204" i="1"/>
  <c r="K205" i="1"/>
  <c r="Q205" i="1"/>
  <c r="Q206" i="1"/>
  <c r="S206" i="1"/>
  <c r="Q207" i="1"/>
  <c r="Q208" i="1"/>
  <c r="Q209" i="1"/>
  <c r="Q210" i="1"/>
  <c r="K211" i="1"/>
  <c r="M211" i="1"/>
  <c r="Q211" i="1"/>
  <c r="S211" i="1"/>
  <c r="Q212" i="1"/>
  <c r="Q213" i="1"/>
  <c r="S213" i="1"/>
  <c r="L214" i="1"/>
  <c r="M214" i="1"/>
  <c r="Q214" i="1"/>
  <c r="S214" i="1"/>
  <c r="Q215" i="1"/>
  <c r="K216" i="1"/>
  <c r="Q216" i="1"/>
  <c r="Q217" i="1"/>
  <c r="Q218" i="1"/>
  <c r="S218" i="1"/>
  <c r="Q219" i="1"/>
  <c r="Q220" i="1"/>
  <c r="Q221" i="1"/>
  <c r="Q222" i="1"/>
  <c r="Q223" i="1"/>
  <c r="Q224" i="1"/>
  <c r="S224" i="1"/>
  <c r="Q225" i="1"/>
  <c r="S225" i="1"/>
  <c r="L226" i="1"/>
  <c r="M226" i="1"/>
  <c r="Q226" i="1"/>
  <c r="L227" i="1"/>
  <c r="Q227" i="1"/>
  <c r="Q228" i="1"/>
  <c r="S228" i="1"/>
  <c r="K229" i="1"/>
  <c r="L229" i="1"/>
  <c r="M229" i="1"/>
  <c r="Q229" i="1"/>
  <c r="Q230" i="1"/>
  <c r="Q231" i="1"/>
  <c r="Q232" i="1"/>
  <c r="Q233" i="1"/>
  <c r="Q234" i="1"/>
  <c r="Q235" i="1"/>
  <c r="S235" i="1"/>
  <c r="L236" i="1"/>
  <c r="M236" i="1"/>
  <c r="Q236" i="1"/>
  <c r="Q237" i="1"/>
  <c r="Q238" i="1"/>
  <c r="S238" i="1"/>
  <c r="K239" i="1"/>
  <c r="M239" i="1" s="1"/>
  <c r="L239" i="1"/>
  <c r="Q239" i="1"/>
  <c r="S239" i="1"/>
  <c r="Q240" i="1"/>
  <c r="S240" i="1"/>
  <c r="Q241" i="1"/>
  <c r="L242" i="1"/>
  <c r="Q242" i="1"/>
  <c r="Q243" i="1"/>
  <c r="Q244" i="1"/>
  <c r="Q245" i="1"/>
  <c r="Q246" i="1"/>
  <c r="K247" i="1"/>
  <c r="L247" i="1"/>
  <c r="Q247" i="1"/>
  <c r="Q248" i="1"/>
  <c r="Q249" i="1"/>
  <c r="Q250" i="1"/>
  <c r="K251" i="1"/>
  <c r="M251" i="1" s="1"/>
  <c r="L251" i="1"/>
  <c r="Q251" i="1"/>
  <c r="S251" i="1"/>
  <c r="K252" i="1"/>
  <c r="L252" i="1"/>
  <c r="Q252" i="1"/>
  <c r="Q253" i="1"/>
  <c r="L254" i="1"/>
  <c r="Q254" i="1"/>
  <c r="Q255" i="1"/>
  <c r="L256" i="1"/>
  <c r="Q256" i="1"/>
  <c r="Q257" i="1"/>
  <c r="Q258" i="1"/>
  <c r="K259" i="1"/>
  <c r="L259" i="1"/>
  <c r="M259" i="1"/>
  <c r="Q259" i="1"/>
  <c r="Q260" i="1"/>
  <c r="S260" i="1"/>
  <c r="Q261" i="1"/>
  <c r="S261" i="1"/>
  <c r="L262" i="1"/>
  <c r="M262" i="1"/>
  <c r="Q262" i="1"/>
  <c r="Q263" i="1"/>
  <c r="Q264" i="1"/>
  <c r="Q265" i="1"/>
  <c r="Q266" i="1"/>
  <c r="S266" i="1"/>
  <c r="Q267" i="1"/>
  <c r="S267" i="1"/>
  <c r="K268" i="1"/>
  <c r="L268" i="1"/>
  <c r="Q268" i="1"/>
  <c r="K269" i="1"/>
  <c r="M269" i="1" s="1"/>
  <c r="L269" i="1"/>
  <c r="Q269" i="1"/>
  <c r="S269" i="1"/>
  <c r="K270" i="1"/>
  <c r="M270" i="1" s="1"/>
  <c r="L270" i="1"/>
  <c r="Q270" i="1"/>
  <c r="S270" i="1"/>
  <c r="Q271" i="1"/>
  <c r="S271" i="1"/>
  <c r="L272" i="1"/>
  <c r="M272" i="1"/>
  <c r="Q272" i="1"/>
  <c r="L273" i="1"/>
  <c r="Q273" i="1"/>
  <c r="Q274" i="1"/>
  <c r="Q275" i="1"/>
  <c r="S275" i="1"/>
  <c r="Q276" i="1"/>
  <c r="Q277" i="1"/>
  <c r="K278" i="1"/>
  <c r="L278" i="1"/>
  <c r="Q278" i="1"/>
  <c r="K279" i="1"/>
  <c r="L279" i="1"/>
  <c r="Q279" i="1"/>
  <c r="Q280" i="1"/>
  <c r="Q281" i="1"/>
  <c r="S281" i="1"/>
  <c r="K282" i="1"/>
  <c r="M282" i="1" s="1"/>
  <c r="L282" i="1"/>
  <c r="Q282" i="1"/>
  <c r="S282" i="1"/>
  <c r="K283" i="1"/>
  <c r="L283" i="1"/>
  <c r="Q283" i="1"/>
  <c r="K284" i="1"/>
  <c r="L284" i="1"/>
  <c r="Q284" i="1"/>
  <c r="S284" i="1"/>
  <c r="K285" i="1"/>
  <c r="L285" i="1"/>
  <c r="M285" i="1"/>
  <c r="Q285" i="1"/>
  <c r="Q286" i="1"/>
  <c r="Q287" i="1"/>
  <c r="Q288" i="1"/>
  <c r="L289" i="1"/>
  <c r="Q289" i="1"/>
  <c r="S289" i="1"/>
  <c r="K290" i="1"/>
  <c r="L290" i="1"/>
  <c r="M290" i="1"/>
  <c r="Q290" i="1"/>
  <c r="Q291" i="1"/>
  <c r="K292" i="1"/>
  <c r="L292" i="1"/>
  <c r="M292" i="1"/>
  <c r="Q292" i="1"/>
  <c r="S292" i="1"/>
  <c r="K293" i="1"/>
  <c r="L293" i="1"/>
  <c r="Q293" i="1"/>
  <c r="S293" i="1"/>
  <c r="K294" i="1"/>
  <c r="M294" i="1" s="1"/>
  <c r="L294" i="1"/>
  <c r="Q294" i="1"/>
  <c r="S294" i="1"/>
  <c r="K295" i="1"/>
  <c r="L295" i="1"/>
  <c r="M295" i="1"/>
  <c r="Q295" i="1"/>
  <c r="Q296" i="1"/>
  <c r="L297" i="1"/>
  <c r="Q297" i="1"/>
  <c r="S297" i="1"/>
  <c r="Q298" i="1"/>
  <c r="K299" i="1"/>
  <c r="M299" i="1" s="1"/>
  <c r="Q299" i="1"/>
  <c r="S299" i="1"/>
  <c r="Q300" i="1"/>
  <c r="Q3" i="1"/>
  <c r="H123" i="1"/>
  <c r="H124" i="1"/>
  <c r="H125" i="1"/>
  <c r="H126" i="1"/>
  <c r="H127" i="1"/>
  <c r="H128" i="1"/>
  <c r="H129" i="1"/>
  <c r="H130" i="1"/>
  <c r="H131" i="1"/>
  <c r="H132" i="1"/>
  <c r="H133" i="1"/>
  <c r="H134" i="1"/>
  <c r="H135" i="1"/>
  <c r="H136" i="1"/>
  <c r="H137" i="1"/>
  <c r="H138" i="1"/>
  <c r="H139" i="1"/>
  <c r="H140" i="1"/>
  <c r="H141" i="1"/>
  <c r="H142" i="1"/>
  <c r="H143" i="1"/>
  <c r="H144" i="1"/>
  <c r="H145" i="1"/>
  <c r="H146" i="1"/>
  <c r="H147" i="1"/>
  <c r="H148" i="1"/>
  <c r="H149" i="1"/>
  <c r="H150" i="1"/>
  <c r="H151" i="1"/>
  <c r="H152" i="1"/>
  <c r="H153" i="1"/>
  <c r="H154" i="1"/>
  <c r="H155" i="1"/>
  <c r="H156" i="1"/>
  <c r="H157" i="1"/>
  <c r="H158" i="1"/>
  <c r="H159" i="1"/>
  <c r="H160" i="1"/>
  <c r="H161" i="1"/>
  <c r="H162" i="1"/>
  <c r="H163" i="1"/>
  <c r="H164" i="1"/>
  <c r="H165" i="1"/>
  <c r="H166" i="1"/>
  <c r="H167" i="1"/>
  <c r="H168" i="1"/>
  <c r="H169" i="1"/>
  <c r="H170" i="1"/>
  <c r="H171" i="1"/>
  <c r="H172" i="1"/>
  <c r="H173" i="1"/>
  <c r="H174" i="1"/>
  <c r="H175" i="1"/>
  <c r="H176" i="1"/>
  <c r="H177" i="1"/>
  <c r="H178" i="1"/>
  <c r="H179" i="1"/>
  <c r="H180" i="1"/>
  <c r="H181" i="1"/>
  <c r="H182" i="1"/>
  <c r="H183" i="1"/>
  <c r="H184" i="1"/>
  <c r="H185" i="1"/>
  <c r="H186" i="1"/>
  <c r="H187" i="1"/>
  <c r="H188" i="1"/>
  <c r="H189" i="1"/>
  <c r="H190" i="1"/>
  <c r="H191" i="1"/>
  <c r="H192" i="1"/>
  <c r="H193" i="1"/>
  <c r="H194" i="1"/>
  <c r="H195" i="1"/>
  <c r="H196" i="1"/>
  <c r="H197" i="1"/>
  <c r="H198" i="1"/>
  <c r="H199" i="1"/>
  <c r="H200" i="1"/>
  <c r="H201" i="1"/>
  <c r="H202" i="1"/>
  <c r="H203" i="1"/>
  <c r="H204" i="1"/>
  <c r="H205" i="1"/>
  <c r="H206" i="1"/>
  <c r="H207" i="1"/>
  <c r="H208" i="1"/>
  <c r="H209" i="1"/>
  <c r="H210" i="1"/>
  <c r="H211" i="1"/>
  <c r="H212" i="1"/>
  <c r="H213" i="1"/>
  <c r="H214" i="1"/>
  <c r="H215" i="1"/>
  <c r="H216" i="1"/>
  <c r="H217" i="1"/>
  <c r="H218" i="1"/>
  <c r="H219" i="1"/>
  <c r="H220" i="1"/>
  <c r="H221" i="1"/>
  <c r="H222" i="1"/>
  <c r="H223" i="1"/>
  <c r="H224" i="1"/>
  <c r="H225" i="1"/>
  <c r="H226" i="1"/>
  <c r="H227" i="1"/>
  <c r="H228" i="1"/>
  <c r="H229" i="1"/>
  <c r="H230" i="1"/>
  <c r="H231" i="1"/>
  <c r="H232" i="1"/>
  <c r="H233" i="1"/>
  <c r="H234" i="1"/>
  <c r="H235" i="1"/>
  <c r="H236" i="1"/>
  <c r="H237" i="1"/>
  <c r="H238" i="1"/>
  <c r="H239" i="1"/>
  <c r="H240" i="1"/>
  <c r="H241" i="1"/>
  <c r="H242" i="1"/>
  <c r="H243" i="1"/>
  <c r="H244" i="1"/>
  <c r="H245" i="1"/>
  <c r="H246" i="1"/>
  <c r="H247" i="1"/>
  <c r="H248" i="1"/>
  <c r="H249" i="1"/>
  <c r="H250" i="1"/>
  <c r="H251" i="1"/>
  <c r="H252" i="1"/>
  <c r="H253" i="1"/>
  <c r="H254" i="1"/>
  <c r="H259" i="1"/>
  <c r="H260" i="1"/>
  <c r="H261" i="1"/>
  <c r="H263" i="1"/>
  <c r="H264" i="1"/>
  <c r="H265" i="1"/>
  <c r="H266" i="1"/>
  <c r="H267" i="1"/>
  <c r="H268" i="1"/>
  <c r="H269" i="1"/>
  <c r="H270" i="1"/>
  <c r="H271" i="1"/>
  <c r="H272" i="1"/>
  <c r="H273" i="1"/>
  <c r="H274" i="1"/>
  <c r="H275" i="1"/>
  <c r="H276" i="1"/>
  <c r="H277" i="1"/>
  <c r="H278" i="1"/>
  <c r="H279" i="1"/>
  <c r="H280" i="1"/>
  <c r="H281" i="1"/>
  <c r="H282" i="1"/>
  <c r="H283" i="1"/>
  <c r="H284" i="1"/>
  <c r="H285" i="1"/>
  <c r="H286" i="1"/>
  <c r="H287" i="1"/>
  <c r="H288" i="1"/>
  <c r="H289" i="1"/>
  <c r="H290" i="1"/>
  <c r="H291" i="1"/>
  <c r="H292" i="1"/>
  <c r="H293" i="1"/>
  <c r="H294" i="1"/>
  <c r="H295" i="1"/>
  <c r="H296" i="1"/>
  <c r="H297" i="1"/>
  <c r="H298" i="1"/>
  <c r="H299" i="1"/>
  <c r="H300" i="1"/>
  <c r="H109" i="1"/>
  <c r="H110" i="1"/>
  <c r="H111" i="1"/>
  <c r="H112" i="1"/>
  <c r="H113" i="1"/>
  <c r="H114" i="1"/>
  <c r="H115" i="1"/>
  <c r="H116" i="1"/>
  <c r="H117" i="1"/>
  <c r="H118" i="1"/>
  <c r="H119" i="1"/>
  <c r="H120" i="1"/>
  <c r="H121" i="1"/>
  <c r="H122" i="1"/>
  <c r="H107" i="1"/>
  <c r="H108" i="1"/>
  <c r="H105" i="1"/>
  <c r="H106" i="1"/>
  <c r="H102" i="1"/>
  <c r="H103" i="1"/>
  <c r="H104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98" i="1"/>
  <c r="H99" i="1"/>
  <c r="H100" i="1"/>
  <c r="H101" i="1"/>
  <c r="H71" i="1"/>
  <c r="H72" i="1"/>
  <c r="H73" i="1"/>
  <c r="H74" i="1"/>
  <c r="H75" i="1"/>
  <c r="H76" i="1"/>
  <c r="H69" i="1"/>
  <c r="H70" i="1"/>
  <c r="H68" i="1"/>
  <c r="H61" i="1"/>
  <c r="H62" i="1"/>
  <c r="H63" i="1"/>
  <c r="H64" i="1"/>
  <c r="H65" i="1"/>
  <c r="H66" i="1"/>
  <c r="H67" i="1"/>
  <c r="H49" i="1"/>
  <c r="H50" i="1"/>
  <c r="H51" i="1"/>
  <c r="H52" i="1"/>
  <c r="H53" i="1"/>
  <c r="H54" i="1"/>
  <c r="H55" i="1"/>
  <c r="H56" i="1"/>
  <c r="H57" i="1"/>
  <c r="H58" i="1"/>
  <c r="H59" i="1"/>
  <c r="H60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20" i="1"/>
  <c r="H21" i="1"/>
  <c r="H22" i="1"/>
  <c r="H23" i="1"/>
  <c r="H24" i="1"/>
  <c r="H25" i="1"/>
  <c r="H26" i="1"/>
  <c r="H27" i="1"/>
  <c r="H28" i="1"/>
  <c r="H7" i="1"/>
  <c r="H8" i="1"/>
  <c r="H9" i="1"/>
  <c r="H10" i="1"/>
  <c r="H11" i="1"/>
  <c r="H12" i="1"/>
  <c r="H13" i="1"/>
  <c r="H14" i="1"/>
  <c r="H15" i="1"/>
  <c r="H16" i="1"/>
  <c r="H17" i="1"/>
  <c r="H18" i="1"/>
  <c r="H19" i="1"/>
  <c r="H6" i="1"/>
  <c r="H4" i="1"/>
  <c r="H5" i="1"/>
  <c r="H3" i="1"/>
  <c r="F7" i="6"/>
  <c r="F6" i="6"/>
  <c r="F5" i="6"/>
  <c r="F4" i="6"/>
  <c r="F3" i="6"/>
  <c r="F2" i="6"/>
  <c r="F10" i="5"/>
  <c r="F9" i="5"/>
  <c r="F8" i="5"/>
  <c r="F7" i="5"/>
  <c r="F6" i="5"/>
  <c r="F5" i="5"/>
  <c r="F4" i="5"/>
  <c r="F3" i="5"/>
  <c r="F300" i="1"/>
  <c r="F299" i="1"/>
  <c r="L299" i="1" s="1"/>
  <c r="F298" i="1"/>
  <c r="F297" i="1"/>
  <c r="K297" i="1" s="1"/>
  <c r="M297" i="1" s="1"/>
  <c r="F296" i="1"/>
  <c r="F295" i="1"/>
  <c r="S295" i="1" s="1"/>
  <c r="F294" i="1"/>
  <c r="F293" i="1"/>
  <c r="F292" i="1"/>
  <c r="F291" i="1"/>
  <c r="F290" i="1"/>
  <c r="S290" i="1" s="1"/>
  <c r="F289" i="1"/>
  <c r="K289" i="1" s="1"/>
  <c r="F288" i="1"/>
  <c r="F287" i="1"/>
  <c r="F286" i="1"/>
  <c r="F285" i="1"/>
  <c r="S285" i="1" s="1"/>
  <c r="F284" i="1"/>
  <c r="F283" i="1"/>
  <c r="M283" i="1" s="1"/>
  <c r="F282" i="1"/>
  <c r="F281" i="1"/>
  <c r="K281" i="1" s="1"/>
  <c r="M281" i="1" s="1"/>
  <c r="F280" i="1"/>
  <c r="S280" i="1" s="1"/>
  <c r="F279" i="1"/>
  <c r="F278" i="1"/>
  <c r="M278" i="1" s="1"/>
  <c r="F277" i="1"/>
  <c r="F276" i="1"/>
  <c r="F275" i="1"/>
  <c r="K275" i="1" s="1"/>
  <c r="M275" i="1" s="1"/>
  <c r="F274" i="1"/>
  <c r="F273" i="1"/>
  <c r="K273" i="1" s="1"/>
  <c r="F272" i="1"/>
  <c r="K272" i="1" s="1"/>
  <c r="F271" i="1"/>
  <c r="K271" i="1" s="1"/>
  <c r="F270" i="1"/>
  <c r="F269" i="1"/>
  <c r="F268" i="1"/>
  <c r="F267" i="1"/>
  <c r="K267" i="1" s="1"/>
  <c r="F266" i="1"/>
  <c r="K266" i="1" s="1"/>
  <c r="F265" i="1"/>
  <c r="S265" i="1" s="1"/>
  <c r="F264" i="1"/>
  <c r="F263" i="1"/>
  <c r="G262" i="1"/>
  <c r="F262" i="1"/>
  <c r="K262" i="1" s="1"/>
  <c r="F261" i="1"/>
  <c r="F260" i="1"/>
  <c r="F259" i="1"/>
  <c r="S259" i="1" s="1"/>
  <c r="G258" i="1"/>
  <c r="H258" i="1" s="1"/>
  <c r="F258" i="1"/>
  <c r="G257" i="1"/>
  <c r="H257" i="1" s="1"/>
  <c r="F257" i="1"/>
  <c r="G256" i="1"/>
  <c r="H256" i="1" s="1"/>
  <c r="F256" i="1"/>
  <c r="G255" i="1"/>
  <c r="F255" i="1"/>
  <c r="F254" i="1"/>
  <c r="F253" i="1"/>
  <c r="F252" i="1"/>
  <c r="F251" i="1"/>
  <c r="F250" i="1"/>
  <c r="F249" i="1"/>
  <c r="F248" i="1"/>
  <c r="S248" i="1" s="1"/>
  <c r="F247" i="1"/>
  <c r="F246" i="1"/>
  <c r="F245" i="1"/>
  <c r="F244" i="1"/>
  <c r="F243" i="1"/>
  <c r="F242" i="1"/>
  <c r="F241" i="1"/>
  <c r="F240" i="1"/>
  <c r="F239" i="1"/>
  <c r="F238" i="1"/>
  <c r="F237" i="1"/>
  <c r="F236" i="1"/>
  <c r="K236" i="1" s="1"/>
  <c r="F235" i="1"/>
  <c r="F234" i="1"/>
  <c r="F233" i="1"/>
  <c r="F232" i="1"/>
  <c r="F231" i="1"/>
  <c r="F230" i="1"/>
  <c r="F229" i="1"/>
  <c r="S229" i="1" s="1"/>
  <c r="F228" i="1"/>
  <c r="F227" i="1"/>
  <c r="S227" i="1" s="1"/>
  <c r="F226" i="1"/>
  <c r="K226" i="1" s="1"/>
  <c r="F225" i="1"/>
  <c r="F224" i="1"/>
  <c r="L224" i="1" s="1"/>
  <c r="F223" i="1"/>
  <c r="F222" i="1"/>
  <c r="F221" i="1"/>
  <c r="F220" i="1"/>
  <c r="F219" i="1"/>
  <c r="F218" i="1"/>
  <c r="F217" i="1"/>
  <c r="F216" i="1"/>
  <c r="L216" i="1" s="1"/>
  <c r="F215" i="1"/>
  <c r="F214" i="1"/>
  <c r="K214" i="1" s="1"/>
  <c r="F213" i="1"/>
  <c r="F212" i="1"/>
  <c r="L212" i="1" s="1"/>
  <c r="F211" i="1"/>
  <c r="L211" i="1" s="1"/>
  <c r="F210" i="1"/>
  <c r="F209" i="1"/>
  <c r="F208" i="1"/>
  <c r="F207" i="1"/>
  <c r="F206" i="1"/>
  <c r="F205" i="1"/>
  <c r="F204" i="1"/>
  <c r="F203" i="1"/>
  <c r="F202" i="1"/>
  <c r="S202" i="1" s="1"/>
  <c r="F201" i="1"/>
  <c r="F200" i="1"/>
  <c r="F199" i="1"/>
  <c r="K199" i="1" s="1"/>
  <c r="M199" i="1" s="1"/>
  <c r="F198" i="1"/>
  <c r="F197" i="1"/>
  <c r="F196" i="1"/>
  <c r="F195" i="1"/>
  <c r="F194" i="1"/>
  <c r="F193" i="1"/>
  <c r="F192" i="1"/>
  <c r="S192" i="1" s="1"/>
  <c r="F191" i="1"/>
  <c r="L191" i="1" s="1"/>
  <c r="F190" i="1"/>
  <c r="F189" i="1"/>
  <c r="K189" i="1" s="1"/>
  <c r="F188" i="1"/>
  <c r="F187" i="1"/>
  <c r="S187" i="1" s="1"/>
  <c r="F186" i="1"/>
  <c r="F185" i="1"/>
  <c r="F184" i="1"/>
  <c r="F183" i="1"/>
  <c r="F182" i="1"/>
  <c r="F181" i="1"/>
  <c r="F180" i="1"/>
  <c r="K180" i="1" s="1"/>
  <c r="F179" i="1"/>
  <c r="K179" i="1" s="1"/>
  <c r="M179" i="1" s="1"/>
  <c r="F178" i="1"/>
  <c r="F177" i="1"/>
  <c r="S177" i="1" s="1"/>
  <c r="F176" i="1"/>
  <c r="F175" i="1"/>
  <c r="F174" i="1"/>
  <c r="F173" i="1"/>
  <c r="F172" i="1"/>
  <c r="F171" i="1"/>
  <c r="F170" i="1"/>
  <c r="F169" i="1"/>
  <c r="K169" i="1" s="1"/>
  <c r="F168" i="1"/>
  <c r="F167" i="1"/>
  <c r="K167" i="1" s="1"/>
  <c r="M167" i="1" s="1"/>
  <c r="F166" i="1"/>
  <c r="F165" i="1"/>
  <c r="F164" i="1"/>
  <c r="F163" i="1"/>
  <c r="F162" i="1"/>
  <c r="F161" i="1"/>
  <c r="F160" i="1"/>
  <c r="F159" i="1"/>
  <c r="F158" i="1"/>
  <c r="S158" i="1" s="1"/>
  <c r="F157" i="1"/>
  <c r="L157" i="1" s="1"/>
  <c r="F156" i="1"/>
  <c r="F155" i="1"/>
  <c r="S155" i="1" s="1"/>
  <c r="F154" i="1"/>
  <c r="K154" i="1" s="1"/>
  <c r="F153" i="1"/>
  <c r="F152" i="1"/>
  <c r="F151" i="1"/>
  <c r="F150" i="1"/>
  <c r="F149" i="1"/>
  <c r="F148" i="1"/>
  <c r="F147" i="1"/>
  <c r="F146" i="1"/>
  <c r="F145" i="1"/>
  <c r="F144" i="1"/>
  <c r="L144" i="1" s="1"/>
  <c r="F143" i="1"/>
  <c r="F142" i="1"/>
  <c r="K142" i="1" s="1"/>
  <c r="M142" i="1" s="1"/>
  <c r="F141" i="1"/>
  <c r="F140" i="1"/>
  <c r="S140" i="1" s="1"/>
  <c r="F139" i="1"/>
  <c r="L139" i="1" s="1"/>
  <c r="F138" i="1"/>
  <c r="F137" i="1"/>
  <c r="F136" i="1"/>
  <c r="F135" i="1"/>
  <c r="F134" i="1"/>
  <c r="F133" i="1"/>
  <c r="F132" i="1"/>
  <c r="K132" i="1" s="1"/>
  <c r="F131" i="1"/>
  <c r="F130" i="1"/>
  <c r="S130" i="1" s="1"/>
  <c r="F129" i="1"/>
  <c r="F128" i="1"/>
  <c r="F127" i="1"/>
  <c r="M127" i="1" s="1"/>
  <c r="F126" i="1"/>
  <c r="F125" i="1"/>
  <c r="F124" i="1"/>
  <c r="F123" i="1"/>
  <c r="F122" i="1"/>
  <c r="K122" i="1" s="1"/>
  <c r="M122" i="1" s="1"/>
  <c r="F121" i="1"/>
  <c r="F120" i="1"/>
  <c r="S120" i="1" s="1"/>
  <c r="F119" i="1"/>
  <c r="L119" i="1" s="1"/>
  <c r="F118" i="1"/>
  <c r="F117" i="1"/>
  <c r="F116" i="1"/>
  <c r="F115" i="1"/>
  <c r="S115" i="1" s="1"/>
  <c r="F114" i="1"/>
  <c r="L114" i="1" s="1"/>
  <c r="F113" i="1"/>
  <c r="F112" i="1"/>
  <c r="F111" i="1"/>
  <c r="F110" i="1"/>
  <c r="S110" i="1" s="1"/>
  <c r="F108" i="1"/>
  <c r="F106" i="1"/>
  <c r="F105" i="1"/>
  <c r="S105" i="1" s="1"/>
  <c r="F104" i="1"/>
  <c r="F103" i="1"/>
  <c r="F102" i="1"/>
  <c r="L102" i="1" s="1"/>
  <c r="F101" i="1"/>
  <c r="F100" i="1"/>
  <c r="F99" i="1"/>
  <c r="F98" i="1"/>
  <c r="F97" i="1"/>
  <c r="F96" i="1"/>
  <c r="F95" i="1"/>
  <c r="L95" i="1" s="1"/>
  <c r="F94" i="1"/>
  <c r="F93" i="1"/>
  <c r="L93" i="1" s="1"/>
  <c r="F92" i="1"/>
  <c r="K92" i="1" s="1"/>
  <c r="F91" i="1"/>
  <c r="F90" i="1"/>
  <c r="K90" i="1" s="1"/>
  <c r="M90" i="1" s="1"/>
  <c r="F89" i="1"/>
  <c r="F88" i="1"/>
  <c r="F87" i="1"/>
  <c r="F86" i="1"/>
  <c r="F85" i="1"/>
  <c r="F84" i="1"/>
  <c r="F83" i="1"/>
  <c r="F82" i="1"/>
  <c r="K82" i="1" s="1"/>
  <c r="F81" i="1"/>
  <c r="F80" i="1"/>
  <c r="K80" i="1" s="1"/>
  <c r="M80" i="1" s="1"/>
  <c r="F79" i="1"/>
  <c r="F78" i="1"/>
  <c r="F77" i="1"/>
  <c r="K77" i="1" s="1"/>
  <c r="F76" i="1"/>
  <c r="F75" i="1"/>
  <c r="F74" i="1"/>
  <c r="F73" i="1"/>
  <c r="F72" i="1"/>
  <c r="F71" i="1"/>
  <c r="F70" i="1"/>
  <c r="F69" i="1"/>
  <c r="F67" i="1"/>
  <c r="L67" i="1" s="1"/>
  <c r="F66" i="1"/>
  <c r="F65" i="1"/>
  <c r="F64" i="1"/>
  <c r="F63" i="1"/>
  <c r="F62" i="1"/>
  <c r="F61" i="1"/>
  <c r="F60" i="1"/>
  <c r="F59" i="1"/>
  <c r="F58" i="1"/>
  <c r="F57" i="1"/>
  <c r="L57" i="1" s="1"/>
  <c r="F56" i="1"/>
  <c r="F55" i="1"/>
  <c r="M55" i="1" s="1"/>
  <c r="F54" i="1"/>
  <c r="F53" i="1"/>
  <c r="K53" i="1" s="1"/>
  <c r="F52" i="1"/>
  <c r="L52" i="1" s="1"/>
  <c r="F51" i="1"/>
  <c r="F50" i="1"/>
  <c r="F49" i="1"/>
  <c r="F48" i="1"/>
  <c r="F47" i="1"/>
  <c r="F46" i="1"/>
  <c r="F45" i="1"/>
  <c r="S45" i="1" s="1"/>
  <c r="F44" i="1"/>
  <c r="F43" i="1"/>
  <c r="S43" i="1" s="1"/>
  <c r="F42" i="1"/>
  <c r="F41" i="1"/>
  <c r="F40" i="1"/>
  <c r="K40" i="1" s="1"/>
  <c r="F39" i="1"/>
  <c r="F38" i="1"/>
  <c r="F37" i="1"/>
  <c r="F36" i="1"/>
  <c r="F35" i="1"/>
  <c r="F34" i="1"/>
  <c r="F33" i="1"/>
  <c r="S33" i="1" s="1"/>
  <c r="F32" i="1"/>
  <c r="F31" i="1"/>
  <c r="F30" i="1"/>
  <c r="F29" i="1"/>
  <c r="F28" i="1"/>
  <c r="S28" i="1" s="1"/>
  <c r="F27" i="1"/>
  <c r="F26" i="1"/>
  <c r="F25" i="1"/>
  <c r="F24" i="1"/>
  <c r="S24" i="1" s="1"/>
  <c r="F23" i="1"/>
  <c r="F22" i="1"/>
  <c r="F21" i="1"/>
  <c r="F20" i="1"/>
  <c r="K20" i="1" s="1"/>
  <c r="F19" i="1"/>
  <c r="F18" i="1"/>
  <c r="S18" i="1" s="1"/>
  <c r="F17" i="1"/>
  <c r="L17" i="1" s="1"/>
  <c r="F16" i="1"/>
  <c r="F15" i="1"/>
  <c r="F14" i="1"/>
  <c r="F13" i="1"/>
  <c r="F12" i="1"/>
  <c r="F11" i="1"/>
  <c r="F10" i="1"/>
  <c r="K10" i="1" s="1"/>
  <c r="F9" i="1"/>
  <c r="F8" i="1"/>
  <c r="K8" i="1" s="1"/>
  <c r="F7" i="1"/>
  <c r="F6" i="1"/>
  <c r="S6" i="1" s="1"/>
  <c r="F5" i="1"/>
  <c r="F4" i="1"/>
  <c r="F3" i="1"/>
  <c r="S63" i="8" l="1"/>
  <c r="S45" i="8"/>
  <c r="S15" i="8"/>
  <c r="R7" i="8"/>
  <c r="M2" i="5"/>
  <c r="K171" i="1"/>
  <c r="M171" i="1"/>
  <c r="L171" i="1"/>
  <c r="S171" i="1"/>
  <c r="L60" i="1"/>
  <c r="K60" i="1"/>
  <c r="L147" i="1"/>
  <c r="S147" i="1"/>
  <c r="K243" i="1"/>
  <c r="M243" i="1"/>
  <c r="L243" i="1"/>
  <c r="S243" i="1"/>
  <c r="K286" i="1"/>
  <c r="M286" i="1" s="1"/>
  <c r="L286" i="1"/>
  <c r="S286" i="1"/>
  <c r="K13" i="1"/>
  <c r="L13" i="1"/>
  <c r="K25" i="1"/>
  <c r="L25" i="1"/>
  <c r="M25" i="1"/>
  <c r="S25" i="1"/>
  <c r="K37" i="1"/>
  <c r="M37" i="1"/>
  <c r="L37" i="1"/>
  <c r="S37" i="1"/>
  <c r="K49" i="1"/>
  <c r="L49" i="1"/>
  <c r="M49" i="1"/>
  <c r="S49" i="1"/>
  <c r="L61" i="1"/>
  <c r="S61" i="1"/>
  <c r="K61" i="1"/>
  <c r="M61" i="1" s="1"/>
  <c r="K74" i="1"/>
  <c r="M74" i="1" s="1"/>
  <c r="L74" i="1"/>
  <c r="K86" i="1"/>
  <c r="L86" i="1"/>
  <c r="M86" i="1"/>
  <c r="S86" i="1"/>
  <c r="S98" i="1"/>
  <c r="K98" i="1"/>
  <c r="M98" i="1" s="1"/>
  <c r="L98" i="1"/>
  <c r="K112" i="1"/>
  <c r="L112" i="1"/>
  <c r="M112" i="1"/>
  <c r="S112" i="1"/>
  <c r="L124" i="1"/>
  <c r="K124" i="1"/>
  <c r="M124" i="1"/>
  <c r="K136" i="1"/>
  <c r="L136" i="1"/>
  <c r="M136" i="1"/>
  <c r="S136" i="1"/>
  <c r="K148" i="1"/>
  <c r="L148" i="1"/>
  <c r="M148" i="1"/>
  <c r="S148" i="1"/>
  <c r="M160" i="1"/>
  <c r="S160" i="1"/>
  <c r="K160" i="1"/>
  <c r="L160" i="1"/>
  <c r="S172" i="1"/>
  <c r="K172" i="1"/>
  <c r="L172" i="1"/>
  <c r="M172" i="1"/>
  <c r="L184" i="1"/>
  <c r="K184" i="1"/>
  <c r="M184" i="1"/>
  <c r="S184" i="1"/>
  <c r="L196" i="1"/>
  <c r="K196" i="1"/>
  <c r="M196" i="1" s="1"/>
  <c r="K208" i="1"/>
  <c r="M208" i="1" s="1"/>
  <c r="L208" i="1"/>
  <c r="S208" i="1"/>
  <c r="K220" i="1"/>
  <c r="L220" i="1"/>
  <c r="M220" i="1"/>
  <c r="M232" i="1"/>
  <c r="S232" i="1"/>
  <c r="L232" i="1"/>
  <c r="K232" i="1"/>
  <c r="S244" i="1"/>
  <c r="K244" i="1"/>
  <c r="M244" i="1" s="1"/>
  <c r="L244" i="1"/>
  <c r="S263" i="1"/>
  <c r="K263" i="1"/>
  <c r="M263" i="1" s="1"/>
  <c r="L263" i="1"/>
  <c r="L287" i="1"/>
  <c r="K287" i="1"/>
  <c r="M287" i="1" s="1"/>
  <c r="S287" i="1"/>
  <c r="M60" i="1"/>
  <c r="K14" i="1"/>
  <c r="M14" i="1" s="1"/>
  <c r="L14" i="1"/>
  <c r="S14" i="1"/>
  <c r="S26" i="1"/>
  <c r="K26" i="1"/>
  <c r="M26" i="1" s="1"/>
  <c r="L26" i="1"/>
  <c r="S38" i="1"/>
  <c r="K38" i="1"/>
  <c r="L38" i="1"/>
  <c r="M38" i="1"/>
  <c r="L50" i="1"/>
  <c r="S50" i="1"/>
  <c r="K50" i="1"/>
  <c r="M50" i="1" s="1"/>
  <c r="L62" i="1"/>
  <c r="K62" i="1"/>
  <c r="M62" i="1" s="1"/>
  <c r="S62" i="1"/>
  <c r="K75" i="1"/>
  <c r="L75" i="1"/>
  <c r="M75" i="1"/>
  <c r="S75" i="1"/>
  <c r="K87" i="1"/>
  <c r="M87" i="1" s="1"/>
  <c r="L87" i="1"/>
  <c r="S87" i="1"/>
  <c r="K99" i="1"/>
  <c r="M99" i="1"/>
  <c r="L99" i="1"/>
  <c r="L113" i="1"/>
  <c r="S113" i="1"/>
  <c r="K113" i="1"/>
  <c r="M113" i="1" s="1"/>
  <c r="S125" i="1"/>
  <c r="K125" i="1"/>
  <c r="M125" i="1" s="1"/>
  <c r="S137" i="1"/>
  <c r="K137" i="1"/>
  <c r="M137" i="1" s="1"/>
  <c r="L137" i="1"/>
  <c r="K149" i="1"/>
  <c r="L149" i="1"/>
  <c r="M149" i="1"/>
  <c r="S149" i="1"/>
  <c r="K161" i="1"/>
  <c r="M161" i="1"/>
  <c r="S161" i="1"/>
  <c r="K173" i="1"/>
  <c r="M173" i="1" s="1"/>
  <c r="L173" i="1"/>
  <c r="S173" i="1"/>
  <c r="L185" i="1"/>
  <c r="S185" i="1"/>
  <c r="K185" i="1"/>
  <c r="M185" i="1" s="1"/>
  <c r="S197" i="1"/>
  <c r="M197" i="1"/>
  <c r="K209" i="1"/>
  <c r="M209" i="1" s="1"/>
  <c r="L209" i="1"/>
  <c r="S209" i="1"/>
  <c r="K221" i="1"/>
  <c r="M221" i="1" s="1"/>
  <c r="L221" i="1"/>
  <c r="S221" i="1"/>
  <c r="K233" i="1"/>
  <c r="M233" i="1"/>
  <c r="S233" i="1"/>
  <c r="L233" i="1"/>
  <c r="K245" i="1"/>
  <c r="L245" i="1"/>
  <c r="M245" i="1"/>
  <c r="S245" i="1"/>
  <c r="S256" i="1"/>
  <c r="K256" i="1"/>
  <c r="M256" i="1" s="1"/>
  <c r="K264" i="1"/>
  <c r="S264" i="1"/>
  <c r="L264" i="1"/>
  <c r="M264" i="1"/>
  <c r="K276" i="1"/>
  <c r="L276" i="1"/>
  <c r="M276" i="1"/>
  <c r="S276" i="1"/>
  <c r="M288" i="1"/>
  <c r="S288" i="1"/>
  <c r="L288" i="1"/>
  <c r="K288" i="1"/>
  <c r="S300" i="1"/>
  <c r="K300" i="1"/>
  <c r="M300" i="1"/>
  <c r="L300" i="1"/>
  <c r="L275" i="1"/>
  <c r="L197" i="1"/>
  <c r="M36" i="1"/>
  <c r="S36" i="1"/>
  <c r="L36" i="1"/>
  <c r="K36" i="1"/>
  <c r="L123" i="1"/>
  <c r="S123" i="1"/>
  <c r="K123" i="1"/>
  <c r="M123" i="1" s="1"/>
  <c r="S219" i="1"/>
  <c r="K219" i="1"/>
  <c r="M219" i="1" s="1"/>
  <c r="L219" i="1"/>
  <c r="K12" i="1"/>
  <c r="L12" i="1"/>
  <c r="M12" i="1"/>
  <c r="S12" i="1"/>
  <c r="S48" i="1"/>
  <c r="K48" i="1"/>
  <c r="M48" i="1" s="1"/>
  <c r="L48" i="1"/>
  <c r="S73" i="1"/>
  <c r="K73" i="1"/>
  <c r="L73" i="1"/>
  <c r="M73" i="1"/>
  <c r="M85" i="1"/>
  <c r="S85" i="1"/>
  <c r="L85" i="1"/>
  <c r="K97" i="1"/>
  <c r="L97" i="1"/>
  <c r="M97" i="1"/>
  <c r="S97" i="1"/>
  <c r="S135" i="1"/>
  <c r="K135" i="1"/>
  <c r="M135" i="1"/>
  <c r="L135" i="1"/>
  <c r="K159" i="1"/>
  <c r="M159" i="1"/>
  <c r="S159" i="1"/>
  <c r="L159" i="1"/>
  <c r="K183" i="1"/>
  <c r="L183" i="1"/>
  <c r="M183" i="1"/>
  <c r="S183" i="1"/>
  <c r="S207" i="1"/>
  <c r="K207" i="1"/>
  <c r="M207" i="1"/>
  <c r="K231" i="1"/>
  <c r="M231" i="1" s="1"/>
  <c r="L231" i="1"/>
  <c r="S231" i="1"/>
  <c r="K255" i="1"/>
  <c r="M255" i="1" s="1"/>
  <c r="L255" i="1"/>
  <c r="S255" i="1"/>
  <c r="L298" i="1"/>
  <c r="S298" i="1"/>
  <c r="K298" i="1"/>
  <c r="M298" i="1" s="1"/>
  <c r="S3" i="1"/>
  <c r="L3" i="1"/>
  <c r="K15" i="1"/>
  <c r="L15" i="1"/>
  <c r="M15" i="1"/>
  <c r="S15" i="1"/>
  <c r="K27" i="1"/>
  <c r="M27" i="1" s="1"/>
  <c r="L27" i="1"/>
  <c r="S27" i="1"/>
  <c r="K39" i="1"/>
  <c r="L39" i="1"/>
  <c r="M39" i="1"/>
  <c r="S39" i="1"/>
  <c r="L51" i="1"/>
  <c r="M51" i="1"/>
  <c r="S51" i="1"/>
  <c r="S63" i="1"/>
  <c r="K63" i="1"/>
  <c r="M63" i="1" s="1"/>
  <c r="L63" i="1"/>
  <c r="K76" i="1"/>
  <c r="L76" i="1"/>
  <c r="M76" i="1"/>
  <c r="S76" i="1"/>
  <c r="S88" i="1"/>
  <c r="L88" i="1"/>
  <c r="K88" i="1"/>
  <c r="M88" i="1" s="1"/>
  <c r="S100" i="1"/>
  <c r="L100" i="1"/>
  <c r="M100" i="1"/>
  <c r="K126" i="1"/>
  <c r="M126" i="1" s="1"/>
  <c r="L126" i="1"/>
  <c r="S126" i="1"/>
  <c r="K138" i="1"/>
  <c r="M138" i="1" s="1"/>
  <c r="L138" i="1"/>
  <c r="S138" i="1"/>
  <c r="S150" i="1"/>
  <c r="K150" i="1"/>
  <c r="M150" i="1" s="1"/>
  <c r="L150" i="1"/>
  <c r="S162" i="1"/>
  <c r="L162" i="1"/>
  <c r="K162" i="1"/>
  <c r="M162" i="1" s="1"/>
  <c r="S174" i="1"/>
  <c r="K174" i="1"/>
  <c r="M174" i="1" s="1"/>
  <c r="L174" i="1"/>
  <c r="L186" i="1"/>
  <c r="S186" i="1"/>
  <c r="K198" i="1"/>
  <c r="M198" i="1" s="1"/>
  <c r="L198" i="1"/>
  <c r="S198" i="1"/>
  <c r="K210" i="1"/>
  <c r="M210" i="1" s="1"/>
  <c r="L210" i="1"/>
  <c r="S210" i="1"/>
  <c r="S222" i="1"/>
  <c r="L222" i="1"/>
  <c r="K222" i="1"/>
  <c r="M222" i="1" s="1"/>
  <c r="K234" i="1"/>
  <c r="M234" i="1" s="1"/>
  <c r="L234" i="1"/>
  <c r="S234" i="1"/>
  <c r="L246" i="1"/>
  <c r="K246" i="1"/>
  <c r="M246" i="1" s="1"/>
  <c r="S246" i="1"/>
  <c r="K277" i="1"/>
  <c r="M277" i="1" s="1"/>
  <c r="L277" i="1"/>
  <c r="S277" i="1"/>
  <c r="L265" i="1"/>
  <c r="S220" i="1"/>
  <c r="L207" i="1"/>
  <c r="S196" i="1"/>
  <c r="K147" i="1"/>
  <c r="M147" i="1" s="1"/>
  <c r="M164" i="1"/>
  <c r="K265" i="1"/>
  <c r="M265" i="1" s="1"/>
  <c r="S114" i="1"/>
  <c r="M13" i="1"/>
  <c r="K24" i="1"/>
  <c r="L24" i="1"/>
  <c r="M24" i="1"/>
  <c r="K111" i="1"/>
  <c r="L111" i="1"/>
  <c r="M111" i="1"/>
  <c r="S111" i="1"/>
  <c r="L195" i="1"/>
  <c r="S195" i="1"/>
  <c r="K195" i="1"/>
  <c r="M195" i="1" s="1"/>
  <c r="M274" i="1"/>
  <c r="K274" i="1"/>
  <c r="S274" i="1"/>
  <c r="L274" i="1"/>
  <c r="K114" i="1"/>
  <c r="M114" i="1" s="1"/>
  <c r="K51" i="1"/>
  <c r="L41" i="1"/>
  <c r="M41" i="1"/>
  <c r="S41" i="1"/>
  <c r="S78" i="1"/>
  <c r="L78" i="1"/>
  <c r="L152" i="1"/>
  <c r="S152" i="1"/>
  <c r="L30" i="1"/>
  <c r="S30" i="1"/>
  <c r="L42" i="1"/>
  <c r="K42" i="1"/>
  <c r="M42" i="1" s="1"/>
  <c r="S42" i="1"/>
  <c r="K54" i="1"/>
  <c r="M54" i="1" s="1"/>
  <c r="L54" i="1"/>
  <c r="S54" i="1"/>
  <c r="K66" i="1"/>
  <c r="M66" i="1" s="1"/>
  <c r="L66" i="1"/>
  <c r="S66" i="1"/>
  <c r="K79" i="1"/>
  <c r="L79" i="1"/>
  <c r="M79" i="1"/>
  <c r="K91" i="1"/>
  <c r="L91" i="1"/>
  <c r="M91" i="1"/>
  <c r="S103" i="1"/>
  <c r="K117" i="1"/>
  <c r="M117" i="1"/>
  <c r="L129" i="1"/>
  <c r="K129" i="1"/>
  <c r="M129" i="1" s="1"/>
  <c r="K141" i="1"/>
  <c r="L141" i="1"/>
  <c r="S141" i="1"/>
  <c r="K153" i="1"/>
  <c r="L153" i="1"/>
  <c r="M153" i="1"/>
  <c r="S153" i="1"/>
  <c r="M165" i="1"/>
  <c r="S165" i="1"/>
  <c r="L201" i="1"/>
  <c r="S201" i="1"/>
  <c r="K213" i="1"/>
  <c r="L213" i="1"/>
  <c r="M213" i="1"/>
  <c r="K225" i="1"/>
  <c r="L225" i="1"/>
  <c r="M225" i="1"/>
  <c r="S237" i="1"/>
  <c r="L237" i="1"/>
  <c r="S249" i="1"/>
  <c r="K249" i="1"/>
  <c r="M249" i="1" s="1"/>
  <c r="L249" i="1"/>
  <c r="L258" i="1"/>
  <c r="K258" i="1"/>
  <c r="M258" i="1" s="1"/>
  <c r="S258" i="1"/>
  <c r="M268" i="1"/>
  <c r="S268" i="1"/>
  <c r="M267" i="1"/>
  <c r="M189" i="1"/>
  <c r="L169" i="1"/>
  <c r="S122" i="1"/>
  <c r="K103" i="1"/>
  <c r="M103" i="1" s="1"/>
  <c r="K5" i="1"/>
  <c r="M5" i="1" s="1"/>
  <c r="L5" i="1"/>
  <c r="S5" i="1"/>
  <c r="K65" i="1"/>
  <c r="L65" i="1"/>
  <c r="M65" i="1"/>
  <c r="S65" i="1"/>
  <c r="L128" i="1"/>
  <c r="S128" i="1"/>
  <c r="K128" i="1"/>
  <c r="M128" i="1" s="1"/>
  <c r="L267" i="1"/>
  <c r="K29" i="1"/>
  <c r="L29" i="1"/>
  <c r="M29" i="1"/>
  <c r="S29" i="1"/>
  <c r="K176" i="1"/>
  <c r="M176" i="1"/>
  <c r="L176" i="1"/>
  <c r="S91" i="1"/>
  <c r="L280" i="1"/>
  <c r="K102" i="1"/>
  <c r="M102" i="1" s="1"/>
  <c r="K6" i="1"/>
  <c r="M6" i="1" s="1"/>
  <c r="K22" i="1"/>
  <c r="M22" i="1" s="1"/>
  <c r="S22" i="1"/>
  <c r="K34" i="1"/>
  <c r="L34" i="1"/>
  <c r="M34" i="1"/>
  <c r="S34" i="1"/>
  <c r="L46" i="1"/>
  <c r="S46" i="1"/>
  <c r="K46" i="1"/>
  <c r="M46" i="1" s="1"/>
  <c r="S58" i="1"/>
  <c r="L58" i="1"/>
  <c r="K58" i="1"/>
  <c r="M58" i="1" s="1"/>
  <c r="K71" i="1"/>
  <c r="M71" i="1" s="1"/>
  <c r="L71" i="1"/>
  <c r="S71" i="1"/>
  <c r="S83" i="1"/>
  <c r="L83" i="1"/>
  <c r="M108" i="1"/>
  <c r="S108" i="1"/>
  <c r="L108" i="1"/>
  <c r="K121" i="1"/>
  <c r="M121" i="1" s="1"/>
  <c r="L121" i="1"/>
  <c r="S121" i="1"/>
  <c r="L133" i="1"/>
  <c r="M133" i="1"/>
  <c r="S133" i="1"/>
  <c r="S145" i="1"/>
  <c r="L145" i="1"/>
  <c r="M145" i="1"/>
  <c r="K181" i="1"/>
  <c r="M181" i="1"/>
  <c r="K193" i="1"/>
  <c r="M193" i="1" s="1"/>
  <c r="L193" i="1"/>
  <c r="S193" i="1"/>
  <c r="L205" i="1"/>
  <c r="M205" i="1"/>
  <c r="S205" i="1"/>
  <c r="S217" i="1"/>
  <c r="K217" i="1"/>
  <c r="M217" i="1"/>
  <c r="K241" i="1"/>
  <c r="M241" i="1"/>
  <c r="S241" i="1"/>
  <c r="K253" i="1"/>
  <c r="M253" i="1" s="1"/>
  <c r="L253" i="1"/>
  <c r="S253" i="1"/>
  <c r="K261" i="1"/>
  <c r="L261" i="1"/>
  <c r="M261" i="1"/>
  <c r="M284" i="1"/>
  <c r="K296" i="1"/>
  <c r="M296" i="1" s="1"/>
  <c r="L296" i="1"/>
  <c r="S296" i="1"/>
  <c r="K280" i="1"/>
  <c r="M280" i="1" s="1"/>
  <c r="S262" i="1"/>
  <c r="S236" i="1"/>
  <c r="L177" i="1"/>
  <c r="K110" i="1"/>
  <c r="M110" i="1" s="1"/>
  <c r="S90" i="1"/>
  <c r="K41" i="1"/>
  <c r="M10" i="1"/>
  <c r="M289" i="1"/>
  <c r="K17" i="1"/>
  <c r="M17" i="1"/>
  <c r="S53" i="1"/>
  <c r="M53" i="1"/>
  <c r="K116" i="1"/>
  <c r="L116" i="1"/>
  <c r="M116" i="1"/>
  <c r="S116" i="1"/>
  <c r="K164" i="1"/>
  <c r="L164" i="1"/>
  <c r="K188" i="1"/>
  <c r="L188" i="1"/>
  <c r="M188" i="1"/>
  <c r="S188" i="1"/>
  <c r="L200" i="1"/>
  <c r="M200" i="1"/>
  <c r="S200" i="1"/>
  <c r="S212" i="1"/>
  <c r="K224" i="1"/>
  <c r="M224" i="1"/>
  <c r="K248" i="1"/>
  <c r="M248" i="1"/>
  <c r="M279" i="1"/>
  <c r="K291" i="1"/>
  <c r="M291" i="1" s="1"/>
  <c r="L291" i="1"/>
  <c r="S291" i="1"/>
  <c r="M293" i="1"/>
  <c r="L248" i="1"/>
  <c r="S102" i="1"/>
  <c r="L53" i="1"/>
  <c r="L6" i="1"/>
  <c r="K237" i="1"/>
  <c r="M237" i="1" s="1"/>
  <c r="S11" i="1"/>
  <c r="L11" i="1"/>
  <c r="L23" i="1"/>
  <c r="K23" i="1"/>
  <c r="M23" i="1" s="1"/>
  <c r="S23" i="1"/>
  <c r="L35" i="1"/>
  <c r="K35" i="1"/>
  <c r="M35" i="1" s="1"/>
  <c r="S35" i="1"/>
  <c r="L47" i="1"/>
  <c r="K47" i="1"/>
  <c r="M47" i="1" s="1"/>
  <c r="S47" i="1"/>
  <c r="K59" i="1"/>
  <c r="M59" i="1" s="1"/>
  <c r="L59" i="1"/>
  <c r="S59" i="1"/>
  <c r="L72" i="1"/>
  <c r="K72" i="1"/>
  <c r="M72" i="1" s="1"/>
  <c r="K84" i="1"/>
  <c r="M84" i="1" s="1"/>
  <c r="L84" i="1"/>
  <c r="K96" i="1"/>
  <c r="L96" i="1"/>
  <c r="M96" i="1"/>
  <c r="S96" i="1"/>
  <c r="L134" i="1"/>
  <c r="S134" i="1"/>
  <c r="K146" i="1"/>
  <c r="L146" i="1"/>
  <c r="M146" i="1"/>
  <c r="S146" i="1"/>
  <c r="K158" i="1"/>
  <c r="L158" i="1"/>
  <c r="M158" i="1"/>
  <c r="M170" i="1"/>
  <c r="S170" i="1"/>
  <c r="L170" i="1"/>
  <c r="S182" i="1"/>
  <c r="L182" i="1"/>
  <c r="M194" i="1"/>
  <c r="S194" i="1"/>
  <c r="L206" i="1"/>
  <c r="K206" i="1"/>
  <c r="M206" i="1"/>
  <c r="K218" i="1"/>
  <c r="M218" i="1" s="1"/>
  <c r="L218" i="1"/>
  <c r="K230" i="1"/>
  <c r="L230" i="1"/>
  <c r="M230" i="1"/>
  <c r="S230" i="1"/>
  <c r="S242" i="1"/>
  <c r="K242" i="1"/>
  <c r="M242" i="1" s="1"/>
  <c r="S254" i="1"/>
  <c r="K254" i="1"/>
  <c r="M254" i="1"/>
  <c r="M273" i="1"/>
  <c r="S273" i="1"/>
  <c r="S279" i="1"/>
  <c r="S272" i="1"/>
  <c r="L241" i="1"/>
  <c r="L217" i="1"/>
  <c r="K212" i="1"/>
  <c r="M212" i="1" s="1"/>
  <c r="K182" i="1"/>
  <c r="M182" i="1" s="1"/>
  <c r="K177" i="1"/>
  <c r="M177" i="1" s="1"/>
  <c r="K157" i="1"/>
  <c r="M157" i="1" s="1"/>
  <c r="K152" i="1"/>
  <c r="M152" i="1" s="1"/>
  <c r="M141" i="1"/>
  <c r="L10" i="1"/>
  <c r="K4" i="1"/>
  <c r="L4" i="1"/>
  <c r="M4" i="1"/>
  <c r="M16" i="1"/>
  <c r="S16" i="1"/>
  <c r="K64" i="1"/>
  <c r="M64" i="1" s="1"/>
  <c r="L64" i="1"/>
  <c r="K89" i="1"/>
  <c r="M89" i="1" s="1"/>
  <c r="K101" i="1"/>
  <c r="L101" i="1"/>
  <c r="M101" i="1"/>
  <c r="S101" i="1"/>
  <c r="K151" i="1"/>
  <c r="M151" i="1" s="1"/>
  <c r="L151" i="1"/>
  <c r="K163" i="1"/>
  <c r="L163" i="1"/>
  <c r="M163" i="1"/>
  <c r="M175" i="1"/>
  <c r="S175" i="1"/>
  <c r="K223" i="1"/>
  <c r="L223" i="1"/>
  <c r="K235" i="1"/>
  <c r="L235" i="1"/>
  <c r="M235" i="1"/>
  <c r="M247" i="1"/>
  <c r="S247" i="1"/>
  <c r="L257" i="1"/>
  <c r="M257" i="1"/>
  <c r="S257" i="1"/>
  <c r="K192" i="1"/>
  <c r="M192" i="1" s="1"/>
  <c r="S142" i="1"/>
  <c r="S139" i="1"/>
  <c r="M43" i="1"/>
  <c r="M20" i="1"/>
  <c r="L16" i="1"/>
  <c r="M31" i="1"/>
  <c r="S31" i="1"/>
  <c r="K238" i="1"/>
  <c r="M238" i="1"/>
  <c r="S283" i="1"/>
  <c r="L281" i="1"/>
  <c r="S278" i="1"/>
  <c r="M271" i="1"/>
  <c r="M266" i="1"/>
  <c r="L238" i="1"/>
  <c r="K227" i="1"/>
  <c r="M227" i="1" s="1"/>
  <c r="S223" i="1"/>
  <c r="S216" i="1"/>
  <c r="L202" i="1"/>
  <c r="K191" i="1"/>
  <c r="M191" i="1" s="1"/>
  <c r="K187" i="1"/>
  <c r="M187" i="1" s="1"/>
  <c r="L179" i="1"/>
  <c r="K175" i="1"/>
  <c r="L167" i="1"/>
  <c r="S163" i="1"/>
  <c r="L142" i="1"/>
  <c r="K139" i="1"/>
  <c r="S127" i="1"/>
  <c r="L120" i="1"/>
  <c r="K105" i="1"/>
  <c r="M105" i="1" s="1"/>
  <c r="S89" i="1"/>
  <c r="M8" i="1"/>
  <c r="M139" i="1"/>
  <c r="S82" i="1"/>
  <c r="K7" i="1"/>
  <c r="M7" i="1" s="1"/>
  <c r="L7" i="1"/>
  <c r="K19" i="1"/>
  <c r="M19" i="1" s="1"/>
  <c r="L19" i="1"/>
  <c r="K104" i="1"/>
  <c r="M104" i="1"/>
  <c r="L118" i="1"/>
  <c r="M118" i="1"/>
  <c r="S118" i="1"/>
  <c r="K166" i="1"/>
  <c r="M166" i="1"/>
  <c r="K178" i="1"/>
  <c r="L178" i="1"/>
  <c r="M178" i="1"/>
  <c r="S178" i="1"/>
  <c r="L190" i="1"/>
  <c r="S190" i="1"/>
  <c r="K250" i="1"/>
  <c r="L250" i="1"/>
  <c r="M250" i="1"/>
  <c r="S250" i="1"/>
  <c r="K32" i="1"/>
  <c r="M32" i="1"/>
  <c r="K44" i="1"/>
  <c r="M44" i="1" s="1"/>
  <c r="L44" i="1"/>
  <c r="S44" i="1"/>
  <c r="L56" i="1"/>
  <c r="M56" i="1"/>
  <c r="S56" i="1"/>
  <c r="K69" i="1"/>
  <c r="M69" i="1" s="1"/>
  <c r="L69" i="1"/>
  <c r="K81" i="1"/>
  <c r="L81" i="1"/>
  <c r="M81" i="1"/>
  <c r="M93" i="1"/>
  <c r="S93" i="1"/>
  <c r="K131" i="1"/>
  <c r="M131" i="1" s="1"/>
  <c r="L131" i="1"/>
  <c r="S131" i="1"/>
  <c r="K143" i="1"/>
  <c r="M143" i="1" s="1"/>
  <c r="L143" i="1"/>
  <c r="S143" i="1"/>
  <c r="K203" i="1"/>
  <c r="M203" i="1" s="1"/>
  <c r="L203" i="1"/>
  <c r="S203" i="1"/>
  <c r="K215" i="1"/>
  <c r="M215" i="1" s="1"/>
  <c r="L215" i="1"/>
  <c r="S215" i="1"/>
  <c r="L271" i="1"/>
  <c r="L266" i="1"/>
  <c r="K257" i="1"/>
  <c r="S226" i="1"/>
  <c r="K202" i="1"/>
  <c r="M202" i="1" s="1"/>
  <c r="K120" i="1"/>
  <c r="M120" i="1" s="1"/>
  <c r="S104" i="1"/>
  <c r="K93" i="1"/>
  <c r="M82" i="1"/>
  <c r="S57" i="1"/>
  <c r="L8" i="1"/>
  <c r="S4" i="1"/>
  <c r="K9" i="1"/>
  <c r="M9" i="1" s="1"/>
  <c r="L9" i="1"/>
  <c r="M21" i="1"/>
  <c r="S21" i="1"/>
  <c r="K94" i="1"/>
  <c r="M94" i="1"/>
  <c r="K106" i="1"/>
  <c r="L106" i="1"/>
  <c r="M106" i="1"/>
  <c r="S106" i="1"/>
  <c r="K156" i="1"/>
  <c r="M156" i="1" s="1"/>
  <c r="L156" i="1"/>
  <c r="K168" i="1"/>
  <c r="L168" i="1"/>
  <c r="M168" i="1"/>
  <c r="M180" i="1"/>
  <c r="S180" i="1"/>
  <c r="K228" i="1"/>
  <c r="M228" i="1" s="1"/>
  <c r="L228" i="1"/>
  <c r="K240" i="1"/>
  <c r="L240" i="1"/>
  <c r="M240" i="1"/>
  <c r="M252" i="1"/>
  <c r="S252" i="1"/>
  <c r="K260" i="1"/>
  <c r="L260" i="1"/>
  <c r="M260" i="1"/>
  <c r="M223" i="1"/>
  <c r="M216" i="1"/>
  <c r="K190" i="1"/>
  <c r="M190" i="1" s="1"/>
  <c r="S166" i="1"/>
  <c r="S119" i="1"/>
  <c r="M115" i="1"/>
  <c r="S92" i="1"/>
  <c r="L89" i="1"/>
  <c r="L82" i="1"/>
  <c r="S64" i="1"/>
  <c r="K3" i="1"/>
  <c r="M3" i="1" s="1"/>
  <c r="H262" i="1"/>
  <c r="H255" i="1"/>
</calcChain>
</file>

<file path=xl/sharedStrings.xml><?xml version="1.0" encoding="utf-8"?>
<sst xmlns="http://schemas.openxmlformats.org/spreadsheetml/2006/main" count="911" uniqueCount="592">
  <si>
    <t>ITEM NO.</t>
  </si>
  <si>
    <t>FOTO</t>
  </si>
  <si>
    <t>DESC.</t>
  </si>
  <si>
    <t xml:space="preserve">PRECIO </t>
  </si>
  <si>
    <t>NC001</t>
  </si>
  <si>
    <t>双手提四件套，半圆亮片，丝绒八角，十字纹方包，双手提4件套，外面大包，十字纹拼接PVC，订爱心皮标，（车客人水洗标）黑、金、粉、梅各30个混一件</t>
  </si>
  <si>
    <t>NC002</t>
  </si>
  <si>
    <t>公文三件套，丝绒扁包，亮片半圆包，包边十字纹3件套，钉爱心皮标（车客人水洗标）黑、金、粉、梅4色</t>
  </si>
  <si>
    <t>NC003</t>
  </si>
  <si>
    <t>半包两件套，亮片半圆包，包边十字纹，2件套，钉爱心皮标（车客人水洗标）黑、金、粉、梅4色</t>
  </si>
  <si>
    <t>BOLT001</t>
  </si>
  <si>
    <t>6款图案混一打，各2个，车水洗标（外面）绳子另配（同色配）12个/中包</t>
  </si>
  <si>
    <t>BOLT002</t>
  </si>
  <si>
    <t>6款图案混一打，各2个，车水洗标（做大一点）配2.5CM肩带</t>
  </si>
  <si>
    <t>BOLT003</t>
  </si>
  <si>
    <t>6款图案混一打，各2个，车水洗标（做大一点）12个/中包</t>
  </si>
  <si>
    <t>BOLT004</t>
  </si>
  <si>
    <t>BOLT005</t>
  </si>
  <si>
    <t>BOLT006</t>
  </si>
  <si>
    <t>BOLT007</t>
  </si>
  <si>
    <t>BOLT008</t>
  </si>
  <si>
    <t>6款各20个混一件，每个入OPP，6PCS/捆，36*31CM，开口加扣</t>
  </si>
  <si>
    <t>BOLT009</t>
  </si>
  <si>
    <t>6款各20个混一件，每个入OPP，6PCS/捆，50*32CM，开口加扣</t>
  </si>
  <si>
    <t>GOR-051</t>
  </si>
  <si>
    <t>黑200个，其它6色各100个，25个/包</t>
  </si>
  <si>
    <t>GOR-052</t>
  </si>
  <si>
    <t>黑100个，其它5色各50个，25个/包</t>
  </si>
  <si>
    <t>GOR-053</t>
  </si>
  <si>
    <t>光版，9色各50个，不要领结</t>
  </si>
  <si>
    <t>GOR-054</t>
  </si>
  <si>
    <t>毛线帽，8色各50个，内里不要绒，雪花标</t>
  </si>
  <si>
    <t>GOR-055</t>
  </si>
  <si>
    <t>搓板速干，7色各20个，20个/包</t>
  </si>
  <si>
    <t>NAT001</t>
  </si>
  <si>
    <t>F2435#,12个中/盒，5色混，成人款</t>
  </si>
  <si>
    <t>NAT002</t>
  </si>
  <si>
    <t>F2436#，12个/中盒，5色混，成人款</t>
  </si>
  <si>
    <t>NAT003</t>
  </si>
  <si>
    <t>F2406#，12个/中盒，成人款，混5色</t>
  </si>
  <si>
    <t>NAT004</t>
  </si>
  <si>
    <t>F2438#，如样5色混，成人款，12个/中盒</t>
  </si>
  <si>
    <t>NAT005</t>
  </si>
  <si>
    <t>F2429#，如样5色混，成人款， 12个/中盒</t>
  </si>
  <si>
    <t>NAT006</t>
  </si>
  <si>
    <t>F2426#，如样款式，5色混，12个/中盒</t>
  </si>
  <si>
    <t>NAT007</t>
  </si>
  <si>
    <t>F2425#，如样款式，成人款，混5色12个/中盒</t>
  </si>
  <si>
    <t>NAT008</t>
  </si>
  <si>
    <t>AF2421#，如样款式，儿童款，12个/中盒</t>
  </si>
  <si>
    <t>NAT009</t>
  </si>
  <si>
    <t>AF2020#，如样款式，儿童款，12个/中盒</t>
  </si>
  <si>
    <t>NAT010</t>
  </si>
  <si>
    <t>F2202#，如样款式，儿童款，12个/中盒</t>
  </si>
  <si>
    <t>NAT011</t>
  </si>
  <si>
    <t>AF2430#，如样款式，儿童款，12个/中盒</t>
  </si>
  <si>
    <t>NAT012</t>
  </si>
  <si>
    <t>72A，成人款，如样4色混</t>
  </si>
  <si>
    <t>NAT-013</t>
  </si>
  <si>
    <t>云纹帽子混色，如样袋子包装</t>
  </si>
  <si>
    <t>NAT-014</t>
  </si>
  <si>
    <t>卡通造型帽，混款式，儿童款</t>
  </si>
  <si>
    <t>NAT-015</t>
  </si>
  <si>
    <t>冲型式翻板，混色</t>
  </si>
  <si>
    <t>NAT-016</t>
  </si>
  <si>
    <t>粉小兔子板8022FS</t>
  </si>
  <si>
    <t>NAT-017</t>
  </si>
  <si>
    <t>8022FS，兰宇宙，宇航员</t>
  </si>
  <si>
    <t>NAT-018</t>
  </si>
  <si>
    <t>M2021S+S11S潜水2件套</t>
  </si>
  <si>
    <t>ORN-026</t>
  </si>
  <si>
    <t>SP-46白色</t>
  </si>
  <si>
    <t>ORN-027</t>
  </si>
  <si>
    <t>N2018白</t>
  </si>
  <si>
    <t>ORN-028</t>
  </si>
  <si>
    <t>M-20白</t>
  </si>
  <si>
    <t>ORN-029</t>
  </si>
  <si>
    <t>SD-46刷金</t>
  </si>
  <si>
    <t>ORN-030</t>
  </si>
  <si>
    <t>HE-86黑，加热</t>
  </si>
  <si>
    <t>ORN-031</t>
  </si>
  <si>
    <t>068</t>
  </si>
  <si>
    <t>ORN-032</t>
  </si>
  <si>
    <t>花石石舀</t>
  </si>
  <si>
    <t>ORN-033</t>
  </si>
  <si>
    <t>双头棒混色</t>
  </si>
  <si>
    <t>ORN-034</t>
  </si>
  <si>
    <t>特小圆混色</t>
  </si>
  <si>
    <t>ORN-035</t>
  </si>
  <si>
    <t>大号石舀混色</t>
  </si>
  <si>
    <t>ORN-036</t>
  </si>
  <si>
    <t>大号圆混色</t>
  </si>
  <si>
    <t>ORN-037</t>
  </si>
  <si>
    <t>大理石花瓶</t>
  </si>
  <si>
    <t>ORN-038</t>
  </si>
  <si>
    <t>面杖混色</t>
  </si>
  <si>
    <t>ORN-039</t>
  </si>
  <si>
    <t>大号带横线混</t>
  </si>
  <si>
    <t>ORN-040</t>
  </si>
  <si>
    <t>中号左右，混色</t>
  </si>
  <si>
    <t>ORN-041</t>
  </si>
  <si>
    <t>大号左右，混色</t>
  </si>
  <si>
    <t>ORN-042</t>
  </si>
  <si>
    <t>小号左右，混色</t>
  </si>
  <si>
    <t>ORN-043</t>
  </si>
  <si>
    <t>大号荷叶左右，单色</t>
  </si>
  <si>
    <t>ORN-044</t>
  </si>
  <si>
    <t>双心，单色</t>
  </si>
  <si>
    <t>ORN-045</t>
  </si>
  <si>
    <t>双面左右，单色</t>
  </si>
  <si>
    <t>ORN-046</t>
  </si>
  <si>
    <t>佛手带花，棕、白两色</t>
  </si>
  <si>
    <t>ORN-047</t>
  </si>
  <si>
    <t>龙吐宝珠，单色</t>
  </si>
  <si>
    <t>ORN-048</t>
  </si>
  <si>
    <t>双人，单色</t>
  </si>
  <si>
    <t>ORN-049</t>
  </si>
  <si>
    <t>猫头鹰，双色混</t>
  </si>
  <si>
    <t>ORN-050</t>
  </si>
  <si>
    <t>怀抱彩色，混色装</t>
  </si>
  <si>
    <t>ORN-051</t>
  </si>
  <si>
    <t>龙形彩色，混色装</t>
  </si>
  <si>
    <t>ORN-053</t>
  </si>
  <si>
    <t>双鱼假山，两色混</t>
  </si>
  <si>
    <t>ORN-054</t>
  </si>
  <si>
    <t>龙形长方，单色</t>
  </si>
  <si>
    <t>ORN-055</t>
  </si>
  <si>
    <t>飞龙，单色</t>
  </si>
  <si>
    <t>ORN-056</t>
  </si>
  <si>
    <t>小石磨，混色</t>
  </si>
  <si>
    <t>W66</t>
  </si>
  <si>
    <t>白M码10条、L码10、XL码10条、浅黄M码5条、L码5、XL码5条、紫M码5条、L码5、XL码5条、珍珠灰M码5条、L码5、XL码5条、星空灰M码5条、L码5、XL码5条、绿M码5条、L码5、XL码5条、黑M码5条、L码5、XL码5条、</t>
  </si>
  <si>
    <t>027-1</t>
  </si>
  <si>
    <t>黑25条、白25条、星空灰25条、星空杏25</t>
  </si>
  <si>
    <t>W61</t>
  </si>
  <si>
    <t>白色XL码10条、2XL码5、3XL码5条、珍珠灰XL码10条、2XL码5、3XL码5条、卡其XL码10条、2XL码5、3XL码5条、星空灰XL码10条、2XL码5、3XL码5条、黑XL码10条、2XL码5、3XL码5条、黑</t>
  </si>
  <si>
    <t>WY1041A-10</t>
  </si>
  <si>
    <t>大号心境蛋银色410#，24pcs</t>
  </si>
  <si>
    <t>WY1041A-11</t>
  </si>
  <si>
    <t>大号心境蛋金色410#，24pcs</t>
  </si>
  <si>
    <t>WY1041A-14</t>
  </si>
  <si>
    <t>小号金蛋6pcs勺子</t>
  </si>
  <si>
    <t>WY1041A-15</t>
  </si>
  <si>
    <t>小号银蛋6pcs勺子</t>
  </si>
  <si>
    <t>959A-CH15200-2.0L</t>
  </si>
  <si>
    <t>金色</t>
  </si>
  <si>
    <t>966A-2L</t>
  </si>
  <si>
    <t>如图</t>
  </si>
  <si>
    <t>1056A-2L</t>
  </si>
  <si>
    <t>如图古铜色</t>
  </si>
  <si>
    <t>1052A-300ML</t>
  </si>
  <si>
    <t>金色300ML</t>
  </si>
  <si>
    <t>WY1047A-10</t>
  </si>
  <si>
    <t>本色木盒24pcs</t>
  </si>
  <si>
    <t>WY1047A-11</t>
  </si>
  <si>
    <t>金色木盒24pcs</t>
  </si>
  <si>
    <t>WY402A-2</t>
  </si>
  <si>
    <t>硅胶12pcs厨具</t>
  </si>
  <si>
    <t>927A-M</t>
  </si>
  <si>
    <t>玫瑰金4pcs</t>
  </si>
  <si>
    <t>927A-D</t>
  </si>
  <si>
    <t>钛金4pcs</t>
  </si>
  <si>
    <t>927A-P</t>
  </si>
  <si>
    <t>银色4pcs</t>
  </si>
  <si>
    <t>REL-001</t>
  </si>
  <si>
    <t>混色</t>
  </si>
  <si>
    <t>REL-002</t>
  </si>
  <si>
    <t>REL-003</t>
  </si>
  <si>
    <t>REL-004</t>
  </si>
  <si>
    <t>REL-005</t>
  </si>
  <si>
    <t>REL-008</t>
  </si>
  <si>
    <t>REL-009</t>
  </si>
  <si>
    <t>30CM,混色</t>
  </si>
  <si>
    <t>REL-010</t>
  </si>
  <si>
    <t>REL-011</t>
  </si>
  <si>
    <t>REL-012</t>
  </si>
  <si>
    <t>REL-013</t>
  </si>
  <si>
    <t>REL-014</t>
  </si>
  <si>
    <t>REL-015</t>
  </si>
  <si>
    <t>REL-016</t>
  </si>
  <si>
    <t>混色，24.5CM</t>
  </si>
  <si>
    <t>REL-017</t>
  </si>
  <si>
    <t>REL-018</t>
  </si>
  <si>
    <t>REL-019</t>
  </si>
  <si>
    <t>混色，30CM</t>
  </si>
  <si>
    <t>REL-020</t>
  </si>
  <si>
    <t>678T</t>
  </si>
  <si>
    <t>2535，3色各1件，混尺码</t>
  </si>
  <si>
    <t>GOR-057</t>
  </si>
  <si>
    <t>2537，3色各1件，混尺码</t>
  </si>
  <si>
    <t>GOR-058</t>
  </si>
  <si>
    <t>24815，3色各1件，40-45码</t>
  </si>
  <si>
    <t>VRB-001</t>
  </si>
  <si>
    <t>3色各1件，36-45码</t>
  </si>
  <si>
    <t>1009-1</t>
  </si>
  <si>
    <t>3色各1件，36-41码</t>
  </si>
  <si>
    <t>VRB-002</t>
  </si>
  <si>
    <t xml:space="preserve">36-41码 </t>
  </si>
  <si>
    <t>4色，36-41码</t>
  </si>
  <si>
    <t>VRB-003</t>
  </si>
  <si>
    <t>36-41码</t>
  </si>
  <si>
    <t>30-35CM，3色</t>
  </si>
  <si>
    <t>T2682</t>
  </si>
  <si>
    <t>36-41码，3色各1件</t>
  </si>
  <si>
    <t>36-41码，2色各1件</t>
  </si>
  <si>
    <t>T2679</t>
  </si>
  <si>
    <t>36.37.38.39.40码，3色各1件</t>
  </si>
  <si>
    <t>BRA-001</t>
  </si>
  <si>
    <t>肤：A60、B60、C40、D20、黑色：A40、B40、C20、D20</t>
  </si>
  <si>
    <t>BRA-002</t>
  </si>
  <si>
    <t>拆装，肤色：A60、B60、C40、D20、黑色A40、B40、C20、D20、</t>
  </si>
  <si>
    <t>BRA-003</t>
  </si>
  <si>
    <t>拆装，肤色：A40、B40、C20、D20、黑色A40、B40、C20、D20、</t>
  </si>
  <si>
    <t>BRA-004</t>
  </si>
  <si>
    <t>拆装，肤色：A40、B60、C20、D20、黑色A40、B40、C20、D20、</t>
  </si>
  <si>
    <t>BRA-005</t>
  </si>
  <si>
    <t>拆装，肤色：A80、B80、C20、D20</t>
  </si>
  <si>
    <t>BRA-006</t>
  </si>
  <si>
    <t>4色盒子混，6.5圆形均码，2对/盒</t>
  </si>
  <si>
    <t>BRA-007</t>
  </si>
  <si>
    <t>尺寸：5CM*5米，拆装，胶布，肤色</t>
  </si>
  <si>
    <t>CHA-007</t>
  </si>
  <si>
    <t>85*175CM，泡泡沙，134色各20条，卷纸包装，10条/包，贴1个客人标签</t>
  </si>
  <si>
    <t>CHA-008</t>
  </si>
  <si>
    <t>70*180CM，100克洋泥沙，36个色各20条，单个入OPP，10条/包</t>
  </si>
  <si>
    <t>CHA-009</t>
  </si>
  <si>
    <t>80*160CM，四周圈边，单条入OPP，10条/包，63款各50条</t>
  </si>
  <si>
    <t>CHA-010</t>
  </si>
  <si>
    <t>70*70CM丝绒方巾，单条入OPP，10条/包，32款各50条</t>
  </si>
  <si>
    <t>75*150CM浴巾，9色混一件，10条/包</t>
  </si>
  <si>
    <t>40*80CM毛巾，9色混一件，10条/包</t>
  </si>
  <si>
    <t>35*35CM方巾，9色混一件，10条/包</t>
  </si>
  <si>
    <t>140*70CM浴巾，9色混一件，10条/包</t>
  </si>
  <si>
    <t>33*73加减2CM，9色混一件，10条/包</t>
  </si>
  <si>
    <t>长条澡巾1色</t>
  </si>
  <si>
    <t>80*160CM，7色混一件</t>
  </si>
  <si>
    <t>35*75CM,7色入一件</t>
  </si>
  <si>
    <t>38*35CM方巾，7色入一件</t>
  </si>
  <si>
    <t>浴球混色</t>
  </si>
  <si>
    <t>花边浴球，混色</t>
  </si>
  <si>
    <t>花瓣浴球混色</t>
  </si>
  <si>
    <t>大人浴袍礼盒装，白色、灰色、紫色各1件，均码</t>
  </si>
  <si>
    <t>ESP-001</t>
  </si>
  <si>
    <t>4色入一盒，12个/展示盒</t>
  </si>
  <si>
    <t>ESP-002</t>
  </si>
  <si>
    <t>4色入一盒，12个/中盒，单个入OPP</t>
  </si>
  <si>
    <t>ESP-003</t>
  </si>
  <si>
    <t>ESP-004</t>
  </si>
  <si>
    <t>ESP-005</t>
  </si>
  <si>
    <t>ESP-006</t>
  </si>
  <si>
    <t>4色入一盒，流沙款，12个/展示盒</t>
  </si>
  <si>
    <t>ESP-007</t>
  </si>
  <si>
    <t>4色入一盒，爱心毛绒款，12个/展示盒</t>
  </si>
  <si>
    <t>ESP-008</t>
  </si>
  <si>
    <t>单个入彩盒，4色混</t>
  </si>
  <si>
    <t>ESP-009</t>
  </si>
  <si>
    <t>小猫，1942#，单个入彩盒，4色混</t>
  </si>
  <si>
    <t>ESP-010</t>
  </si>
  <si>
    <t>电视款，3色2060#，单个入彩盒</t>
  </si>
  <si>
    <t>ESP-011</t>
  </si>
  <si>
    <t>2072，3色</t>
  </si>
  <si>
    <t>ESP-013</t>
  </si>
  <si>
    <t>小猫，3色混</t>
  </si>
  <si>
    <t>ESP-014</t>
  </si>
  <si>
    <t>塑料镜，1色，OPP包装</t>
  </si>
  <si>
    <t>UTM-001</t>
  </si>
  <si>
    <t>C-2965混色</t>
  </si>
  <si>
    <t>UTM-002</t>
  </si>
  <si>
    <t>C-2973混色</t>
  </si>
  <si>
    <t>UTM-003</t>
  </si>
  <si>
    <t>C-2945黑色</t>
  </si>
  <si>
    <t>UTM-004</t>
  </si>
  <si>
    <t>C-2958如图</t>
  </si>
  <si>
    <t>UTM-005</t>
  </si>
  <si>
    <t>C-2919</t>
  </si>
  <si>
    <t>UTM-006</t>
  </si>
  <si>
    <t>G-1954，2色或1色</t>
  </si>
  <si>
    <t>UTM-007</t>
  </si>
  <si>
    <t>G-1923，2色或1色</t>
  </si>
  <si>
    <t>UTM-008</t>
  </si>
  <si>
    <t>B-2909一面红，一面黑</t>
  </si>
  <si>
    <t>UTM-009</t>
  </si>
  <si>
    <t>F-0894，12.8CM</t>
  </si>
  <si>
    <t>UTM-010</t>
  </si>
  <si>
    <t>O-1145</t>
  </si>
  <si>
    <t>UTM-011</t>
  </si>
  <si>
    <t>A-3233，1打混色</t>
  </si>
  <si>
    <t>UTM-012</t>
  </si>
  <si>
    <t>A-3244，1打混色</t>
  </si>
  <si>
    <t>UTM-013</t>
  </si>
  <si>
    <t>A-0082眉夹1色</t>
  </si>
  <si>
    <t>UTM-014</t>
  </si>
  <si>
    <t>3色上一卡，L-0101</t>
  </si>
  <si>
    <t>UTM-015</t>
  </si>
  <si>
    <t>1打混色，L-2360</t>
  </si>
  <si>
    <t>UTM-016</t>
  </si>
  <si>
    <t>P-3261如样颜色</t>
  </si>
  <si>
    <t>UTM-017</t>
  </si>
  <si>
    <t>D-3349米色纺织包，10件/套</t>
  </si>
  <si>
    <t>UTM-026</t>
  </si>
  <si>
    <t>单个上卡</t>
  </si>
  <si>
    <t>UTM-027</t>
  </si>
  <si>
    <t>UTM-028</t>
  </si>
  <si>
    <t>UTM-029</t>
  </si>
  <si>
    <t>UTM-030</t>
  </si>
  <si>
    <t>UTM-031</t>
  </si>
  <si>
    <t>UTM-032</t>
  </si>
  <si>
    <t>UTM-033</t>
  </si>
  <si>
    <t>UTM-034</t>
  </si>
  <si>
    <t>UTM-035</t>
  </si>
  <si>
    <t>UTM-036</t>
  </si>
  <si>
    <t>混图案</t>
  </si>
  <si>
    <t>UTM-037</t>
  </si>
  <si>
    <t>混4个图案，上卡</t>
  </si>
  <si>
    <t>UTM-038</t>
  </si>
  <si>
    <t>UTM-039</t>
  </si>
  <si>
    <t>3款混，上卡</t>
  </si>
  <si>
    <t>GOR-001</t>
  </si>
  <si>
    <t>小熊双球，卡其、米色、白色3色各100个</t>
  </si>
  <si>
    <t>GOR-002</t>
  </si>
  <si>
    <t>麻料八角，6色混200个</t>
  </si>
  <si>
    <t>GOR-003</t>
  </si>
  <si>
    <t>皮八角， 5色各40个</t>
  </si>
  <si>
    <t>GOR-004</t>
  </si>
  <si>
    <t>棒球帽牛仔光版，4色各50个</t>
  </si>
  <si>
    <t>GOR-005</t>
  </si>
  <si>
    <t>铁版毛边，3色各50个</t>
  </si>
  <si>
    <t>GOR-006</t>
  </si>
  <si>
    <t>牛仔户外4色各50个</t>
  </si>
  <si>
    <t>GOR-007</t>
  </si>
  <si>
    <t>Min Min3色各50个</t>
  </si>
  <si>
    <t>GOR-008</t>
  </si>
  <si>
    <t>毛毛2件套，min3色各50个</t>
  </si>
  <si>
    <t>GOR-009</t>
  </si>
  <si>
    <t>水洗标，10色各30个</t>
  </si>
  <si>
    <t>GOR-010</t>
  </si>
  <si>
    <t>手搓牛仔，3色各50个</t>
  </si>
  <si>
    <t>GOR-011</t>
  </si>
  <si>
    <t>领结牛仔，3色各50个</t>
  </si>
  <si>
    <t>GOR-012</t>
  </si>
  <si>
    <t>锚牛仔，3色各50个</t>
  </si>
  <si>
    <t>GOR-013</t>
  </si>
  <si>
    <t>破洞牛仔，3色各50个</t>
  </si>
  <si>
    <t>GOR-014</t>
  </si>
  <si>
    <t>新款毛边户外帽，3色各50个</t>
  </si>
  <si>
    <t>GOR-015</t>
  </si>
  <si>
    <t>如样12色，深色各100个，艳色系各50个</t>
  </si>
  <si>
    <t>GOR-016</t>
  </si>
  <si>
    <t>8色各50个</t>
  </si>
  <si>
    <t>GOR-017</t>
  </si>
  <si>
    <t>5色各50个</t>
  </si>
  <si>
    <t>GOR-018</t>
  </si>
  <si>
    <t>如样3色，黑50个，棕30个、红30个</t>
  </si>
  <si>
    <t>GOR-019</t>
  </si>
  <si>
    <t>5色各30个</t>
  </si>
  <si>
    <t>UTM-040</t>
  </si>
  <si>
    <t>4色混</t>
  </si>
  <si>
    <t>UTM-041</t>
  </si>
  <si>
    <t>4色混，爱心</t>
  </si>
  <si>
    <t>UTM-042</t>
  </si>
  <si>
    <t xml:space="preserve">4色混 </t>
  </si>
  <si>
    <t>UTM-043</t>
  </si>
  <si>
    <t>4色混，小熊</t>
  </si>
  <si>
    <t>UTM-044</t>
  </si>
  <si>
    <t>30PCS，4色混</t>
  </si>
  <si>
    <t>UTM-045</t>
  </si>
  <si>
    <t>50PCS，4色混</t>
  </si>
  <si>
    <t>UTM-046</t>
  </si>
  <si>
    <t>UTM-047</t>
  </si>
  <si>
    <t>UTM-048</t>
  </si>
  <si>
    <t>UTM-049</t>
  </si>
  <si>
    <t>4色入一件，4PCS</t>
  </si>
  <si>
    <t>UTM-050</t>
  </si>
  <si>
    <t>4色入一件，6PCS</t>
  </si>
  <si>
    <t>UTM-051</t>
  </si>
  <si>
    <t>4色入一件，8PCS</t>
  </si>
  <si>
    <t>UTM-052</t>
  </si>
  <si>
    <t>4色入一件，</t>
  </si>
  <si>
    <t>UTM-053</t>
  </si>
  <si>
    <t>UTM-063</t>
  </si>
  <si>
    <t>UTM-054</t>
  </si>
  <si>
    <t>如样1色</t>
  </si>
  <si>
    <t>UTM-055</t>
  </si>
  <si>
    <t>UTM-056</t>
  </si>
  <si>
    <t>UTM-057</t>
  </si>
  <si>
    <t>UTM-058</t>
  </si>
  <si>
    <t>20款各200</t>
  </si>
  <si>
    <t>UTM-059</t>
  </si>
  <si>
    <t>3款各256</t>
  </si>
  <si>
    <t>UTM-060</t>
  </si>
  <si>
    <t>5款各230</t>
  </si>
  <si>
    <t>UTM-061</t>
  </si>
  <si>
    <t>4款各192</t>
  </si>
  <si>
    <t>UTM-062</t>
  </si>
  <si>
    <t>如样款式</t>
  </si>
  <si>
    <t>CARA-032</t>
  </si>
  <si>
    <t>图上颜色平均混色</t>
  </si>
  <si>
    <t>CARA-033</t>
  </si>
  <si>
    <t>CARA-034</t>
  </si>
  <si>
    <t>CARA-035</t>
  </si>
  <si>
    <t>CARA-036</t>
  </si>
  <si>
    <t>CARA-037</t>
  </si>
  <si>
    <t>CARA-038</t>
  </si>
  <si>
    <t>CARA-039</t>
  </si>
  <si>
    <t>CARA-040</t>
  </si>
  <si>
    <t>CARA-041</t>
  </si>
  <si>
    <t>CARA-042</t>
  </si>
  <si>
    <t>CARA-043</t>
  </si>
  <si>
    <t>CARA-044</t>
  </si>
  <si>
    <t>CARA-045</t>
  </si>
  <si>
    <t>CARA-046</t>
  </si>
  <si>
    <t>CARA-047</t>
  </si>
  <si>
    <t>CARA-048</t>
  </si>
  <si>
    <t>CARA-049</t>
  </si>
  <si>
    <t>CARA-050</t>
  </si>
  <si>
    <t>CARA-051</t>
  </si>
  <si>
    <t>CARA-052</t>
  </si>
  <si>
    <t>CARA-053</t>
  </si>
  <si>
    <t>CARA-054</t>
  </si>
  <si>
    <t>CARA-055</t>
  </si>
  <si>
    <t>CARA-056</t>
  </si>
  <si>
    <t>CARA-057</t>
  </si>
  <si>
    <t>CARA-058</t>
  </si>
  <si>
    <t>CARA-059</t>
  </si>
  <si>
    <t>CARA-060</t>
  </si>
  <si>
    <t>CARA-061</t>
  </si>
  <si>
    <t>CARA-062</t>
  </si>
  <si>
    <t>CARA-063</t>
  </si>
  <si>
    <t>CARA-064</t>
  </si>
  <si>
    <t>CARA-065</t>
  </si>
  <si>
    <t>CARA-066</t>
  </si>
  <si>
    <t>如样款式如样颜色混</t>
  </si>
  <si>
    <t>CARA-067</t>
  </si>
  <si>
    <t>CARA-068</t>
  </si>
  <si>
    <t>CARA-069</t>
  </si>
  <si>
    <t>CARA-070</t>
  </si>
  <si>
    <t>CARA-071</t>
  </si>
  <si>
    <t>CARA-073</t>
  </si>
  <si>
    <t>CARA-074</t>
  </si>
  <si>
    <t>CARA-076</t>
  </si>
  <si>
    <t>CARA-079</t>
  </si>
  <si>
    <t>CER-001</t>
  </si>
  <si>
    <t>WF211-2-2412，口径：20*4.5CM</t>
  </si>
  <si>
    <t>CER-002</t>
  </si>
  <si>
    <t>WF211-1-2412，口径：25*5.5CM</t>
  </si>
  <si>
    <t>CER-003</t>
  </si>
  <si>
    <t>WF232-2-2412，口径：23*5CM</t>
  </si>
  <si>
    <t>CER-004</t>
  </si>
  <si>
    <t>WF232-1-2412，口径：26*6CM</t>
  </si>
  <si>
    <t>CER-005</t>
  </si>
  <si>
    <t>WF232-2-2415，口径：23*5CM</t>
  </si>
  <si>
    <t>CER-006</t>
  </si>
  <si>
    <t>WF232-1-2415，口径：26*6CM</t>
  </si>
  <si>
    <t>CER-008</t>
  </si>
  <si>
    <t>562L,白、灰、黑、3色混一件，口径：25CM*9CM*10.5CM</t>
  </si>
  <si>
    <t>CER-009</t>
  </si>
  <si>
    <t>562M,白、灰、黑、3色混一件，口径：27CM*8.5CM</t>
  </si>
  <si>
    <t>CER-010</t>
  </si>
  <si>
    <t>1565,如样3色混一件，口径：15CM*4CM</t>
  </si>
  <si>
    <t>CER-011</t>
  </si>
  <si>
    <t>58M，口径：25*6CM</t>
  </si>
  <si>
    <t>CER-012</t>
  </si>
  <si>
    <t>如样金色，口径：20*10CM</t>
  </si>
  <si>
    <t>CER-013</t>
  </si>
  <si>
    <t>如样金色，口径：20*9CM</t>
  </si>
  <si>
    <t>CER-014</t>
  </si>
  <si>
    <t>如样金色，214S，尺寸：15*11*5.5CM</t>
  </si>
  <si>
    <t>CER-016</t>
  </si>
  <si>
    <t>如样金色，DD-339M，尺寸：18*11CM</t>
  </si>
  <si>
    <t>CER-017</t>
  </si>
  <si>
    <t>RT-1，金、银各1件，尺寸：22*11CM</t>
  </si>
  <si>
    <t>CER-018</t>
  </si>
  <si>
    <t>YS-903L，银色，尺寸：24*7*17CM</t>
  </si>
  <si>
    <t>CER-019</t>
  </si>
  <si>
    <t>YS-903M，银色，尺寸：17*14*6CM</t>
  </si>
  <si>
    <t>CER-020</t>
  </si>
  <si>
    <t>金色，DD-337L，尺寸：30*9CM</t>
  </si>
  <si>
    <t>CER-021</t>
  </si>
  <si>
    <t>金色，DD-337M，尺寸：20*8.5CM</t>
  </si>
  <si>
    <t>CER-022</t>
  </si>
  <si>
    <t>金色，天冬中号，尺寸：25*9CM</t>
  </si>
  <si>
    <t>CER-023</t>
  </si>
  <si>
    <t>天冬小号，金色，尺寸：20.5*7.5CM</t>
  </si>
  <si>
    <t>CER-024</t>
  </si>
  <si>
    <t>111谷中号，银色，尺寸：25*9CM，</t>
  </si>
  <si>
    <t>CER-025</t>
  </si>
  <si>
    <t>111谷小号，银色，尺寸：20*8CM</t>
  </si>
  <si>
    <t>CER-026</t>
  </si>
  <si>
    <t>A02款式，金丝，尺寸：20*9.5CM</t>
  </si>
  <si>
    <t>CER-027</t>
  </si>
  <si>
    <t>DD-5495，尺寸：14*9CM</t>
  </si>
  <si>
    <t>CER-028</t>
  </si>
  <si>
    <t>5315，尺寸：17.5*7*5CM</t>
  </si>
  <si>
    <t>CER-029</t>
  </si>
  <si>
    <t>DD391B，白金1件，蓝金1件，尺寸：23*8CM</t>
  </si>
  <si>
    <t>CER-030</t>
  </si>
  <si>
    <t>W313，白1件，蓝1件，尺寸：20*18CM</t>
  </si>
  <si>
    <t>CER-031</t>
  </si>
  <si>
    <t>W380,白1件、蓝1件，尺寸：26*10CM</t>
  </si>
  <si>
    <t>CER-032</t>
  </si>
  <si>
    <t>W382,白1件、蓝1件，尺寸：17*10*6CM</t>
  </si>
  <si>
    <t>CER-033</t>
  </si>
  <si>
    <t>白色，W235，尺寸：31高*16*23宽CM</t>
  </si>
  <si>
    <t>CER-034</t>
  </si>
  <si>
    <t>GL-16L，白1件、绿1件，尺寸：25*10CM</t>
  </si>
  <si>
    <t>CER-035</t>
  </si>
  <si>
    <t>GL-16M，灰1件、桔1件，尺寸：20*8CM</t>
  </si>
  <si>
    <t>CER-036</t>
  </si>
  <si>
    <t>素色，5015-2，尺寸：51*13CM</t>
  </si>
  <si>
    <t>CER-037</t>
  </si>
  <si>
    <t>白色，5015-2，尺寸：51*13CM</t>
  </si>
  <si>
    <t>CER-038</t>
  </si>
  <si>
    <t>HM-4823，尺寸：19*9.5CM</t>
  </si>
  <si>
    <t>CER-039</t>
  </si>
  <si>
    <t>灰黑，HM-4822，尺寸：24*9CM</t>
  </si>
  <si>
    <t>CER-040</t>
  </si>
  <si>
    <t>灰黑，HM-4827，尺寸：22*10CM</t>
  </si>
  <si>
    <t>CER-041</t>
  </si>
  <si>
    <t>SW-607M，芝麻金，尺寸：24*5CM</t>
  </si>
  <si>
    <t>CER-042</t>
  </si>
  <si>
    <t>大漠灰，SW-607S，尺寸：18*4CM</t>
  </si>
  <si>
    <t>ORN-063</t>
  </si>
  <si>
    <t>如样金色，豹</t>
  </si>
  <si>
    <t>ORN-066</t>
  </si>
  <si>
    <t>518，一件白金、一件白银</t>
  </si>
  <si>
    <t>ORN-069</t>
  </si>
  <si>
    <t>513S，一件金、一件银</t>
  </si>
  <si>
    <t>ORN-074</t>
  </si>
  <si>
    <t>1430，2个金色、1个银色</t>
  </si>
  <si>
    <t>ORN-077</t>
  </si>
  <si>
    <t>鹿，1件金色、1件银色</t>
  </si>
  <si>
    <t>ORN-078</t>
  </si>
  <si>
    <t>如样3色，小马</t>
  </si>
  <si>
    <t>ORN-080</t>
  </si>
  <si>
    <t>8013，2色各4对</t>
  </si>
  <si>
    <t>ORN-083</t>
  </si>
  <si>
    <t>8233，4个样品金、4个银色</t>
  </si>
  <si>
    <t>CER-067</t>
  </si>
  <si>
    <t>0315-1</t>
  </si>
  <si>
    <t>CER-063</t>
  </si>
  <si>
    <t>25田方竖条</t>
  </si>
  <si>
    <t>CER-078</t>
  </si>
  <si>
    <t>大号剑花</t>
  </si>
  <si>
    <t>ELEC-018</t>
  </si>
  <si>
    <t>HZJ-634白色、粉各12个入一件</t>
  </si>
  <si>
    <t>CER-044</t>
  </si>
  <si>
    <t>加汽泡袋</t>
  </si>
  <si>
    <t>CER-050</t>
  </si>
  <si>
    <t>SS24-120</t>
  </si>
  <si>
    <t>CER-057</t>
  </si>
  <si>
    <t>1225木墩</t>
  </si>
  <si>
    <t>CER-070</t>
  </si>
  <si>
    <t>20QPXK，6只/盒</t>
  </si>
  <si>
    <t>CER-076</t>
  </si>
  <si>
    <t>大号太空IG</t>
  </si>
  <si>
    <t>CER-077</t>
  </si>
  <si>
    <t>大号旋律IG</t>
  </si>
  <si>
    <t>CER-083</t>
  </si>
  <si>
    <t>四方半笠碗小号明</t>
  </si>
  <si>
    <t>CER-088</t>
  </si>
  <si>
    <t>梦幻碗小号明</t>
  </si>
  <si>
    <t>ADO-001</t>
  </si>
  <si>
    <t>因为有胶水，收货后另外放，熊公仔，8色</t>
  </si>
  <si>
    <t>CAJAS</t>
  </si>
  <si>
    <t>CANT X CAJA</t>
  </si>
  <si>
    <t>CANT TOTAL</t>
  </si>
  <si>
    <t>COSTO</t>
  </si>
  <si>
    <t>-</t>
  </si>
  <si>
    <t>PRECIO SUGERIDO</t>
  </si>
  <si>
    <t>C. ABTAO</t>
  </si>
  <si>
    <t>C. TINGO</t>
  </si>
  <si>
    <t>C. WEB</t>
  </si>
  <si>
    <t>ESTADO</t>
  </si>
  <si>
    <t>CANTIDAD CHEKEADA</t>
  </si>
  <si>
    <t>C. ALMACENADA</t>
  </si>
  <si>
    <t>CHEKEADO POR</t>
  </si>
  <si>
    <t>ALMACENAR O NO</t>
  </si>
  <si>
    <t>TALLAS</t>
  </si>
  <si>
    <t>M</t>
  </si>
  <si>
    <t>L</t>
  </si>
  <si>
    <t>XL</t>
  </si>
  <si>
    <t>XXL</t>
  </si>
  <si>
    <t>XXXL</t>
  </si>
  <si>
    <t>DESGLOSE DE TALLAS</t>
  </si>
  <si>
    <t>TOTALES</t>
  </si>
  <si>
    <t>ABTAO</t>
  </si>
  <si>
    <t>TINGO</t>
  </si>
  <si>
    <t>WEB</t>
  </si>
  <si>
    <t>ALMACEN</t>
  </si>
  <si>
    <t>2222A</t>
  </si>
  <si>
    <t>2222B</t>
  </si>
  <si>
    <t>2222C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</si>
</sst>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￥-804]#,##0.00_);[Red]\([$￥-804]#,##0.00\)"/>
    <numFmt numFmtId="165" formatCode="&quot;S/&quot;\ #,##0.00"/>
  </numFmts>
  <fonts count="19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2"/>
      <name val="宋体"/>
      <charset val="134"/>
    </font>
    <font>
      <sz val="11"/>
      <color rgb="FFFF0000"/>
      <name val="Calibri"/>
      <charset val="134"/>
      <scheme val="minor"/>
    </font>
    <font>
      <sz val="11"/>
      <color theme="1"/>
      <name val="Calibri"/>
      <charset val="134"/>
      <scheme val="minor"/>
    </font>
    <font>
      <sz val="11"/>
      <color theme="0"/>
      <name val="Calibri"/>
      <family val="2"/>
      <scheme val="minor"/>
    </font>
    <font>
      <sz val="12"/>
      <name val="Century Gothic"/>
      <family val="2"/>
    </font>
    <font>
      <sz val="12"/>
      <color theme="1"/>
      <name val="Century Gothic"/>
      <family val="2"/>
    </font>
    <font>
      <b/>
      <sz val="12"/>
      <name val="Century Gothic"/>
      <family val="2"/>
    </font>
    <font>
      <sz val="11"/>
      <color theme="1"/>
      <name val="Century Gothic"/>
      <family val="2"/>
    </font>
    <font>
      <sz val="11"/>
      <name val="Century Gothic"/>
      <family val="2"/>
    </font>
    <font>
      <b/>
      <sz val="11"/>
      <color theme="1"/>
      <name val="Century Gothic"/>
      <family val="2"/>
    </font>
    <font>
      <b/>
      <sz val="11"/>
      <color rgb="FFFF0000"/>
      <name val="Century Gothic"/>
      <family val="2"/>
    </font>
    <font>
      <b/>
      <sz val="12"/>
      <color theme="1"/>
      <name val="Century Gothic"/>
      <family val="2"/>
    </font>
    <font>
      <sz val="11"/>
      <color rgb="FFFF0000"/>
      <name val="Century Gothic"/>
      <family val="2"/>
    </font>
    <font>
      <sz val="11"/>
      <color rgb="FFEE0000"/>
      <name val="Century Gothic"/>
      <family val="2"/>
    </font>
    <font>
      <sz val="12"/>
      <color theme="0"/>
      <name val="Century Gothic"/>
      <family val="2"/>
    </font>
    <font>
      <b/>
      <sz val="12"/>
      <color theme="0"/>
      <name val="Century Gothic"/>
      <family val="2"/>
    </font>
    <font>
      <sz val="11"/>
      <color theme="0"/>
      <name val="Century Gothic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1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theme="0"/>
      </right>
      <top style="thin">
        <color auto="1"/>
      </top>
      <bottom style="thin">
        <color auto="1"/>
      </bottom>
      <diagonal/>
    </border>
    <border>
      <left style="thin">
        <color theme="0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auto="1"/>
      </top>
      <bottom style="thin">
        <color auto="1"/>
      </bottom>
      <diagonal/>
    </border>
    <border>
      <left style="thin">
        <color theme="0"/>
      </left>
      <right/>
      <top style="thin">
        <color auto="1"/>
      </top>
      <bottom style="thin">
        <color auto="1"/>
      </bottom>
      <diagonal/>
    </border>
  </borders>
  <cellStyleXfs count="4">
    <xf numFmtId="0" fontId="0" fillId="0" borderId="0">
      <alignment vertical="center"/>
    </xf>
    <xf numFmtId="0" fontId="2" fillId="0" borderId="0"/>
    <xf numFmtId="0" fontId="2" fillId="0" borderId="0">
      <alignment vertical="center"/>
    </xf>
    <xf numFmtId="9" fontId="4" fillId="0" borderId="0" applyFont="0" applyFill="0" applyBorder="0" applyAlignment="0" applyProtection="0"/>
  </cellStyleXfs>
  <cellXfs count="104">
    <xf numFmtId="0" fontId="0" fillId="0" borderId="0" xfId="0">
      <alignment vertical="center"/>
    </xf>
    <xf numFmtId="0" fontId="0" fillId="2" borderId="0" xfId="0" applyFill="1" applyAlignment="1">
      <alignment horizontal="center" vertical="center" wrapText="1"/>
    </xf>
    <xf numFmtId="0" fontId="0" fillId="2" borderId="0" xfId="0" applyFill="1">
      <alignment vertical="center"/>
    </xf>
    <xf numFmtId="0" fontId="0" fillId="2" borderId="1" xfId="0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0" fillId="2" borderId="1" xfId="3" applyNumberFormat="1" applyFont="1" applyFill="1" applyBorder="1" applyAlignment="1">
      <alignment horizontal="center" vertical="center" wrapText="1"/>
    </xf>
    <xf numFmtId="165" fontId="0" fillId="2" borderId="1" xfId="3" applyNumberFormat="1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2" borderId="2" xfId="0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center" vertical="center" wrapText="1"/>
    </xf>
    <xf numFmtId="165" fontId="11" fillId="3" borderId="1" xfId="0" applyNumberFormat="1" applyFont="1" applyFill="1" applyBorder="1" applyAlignment="1">
      <alignment horizontal="center" vertical="center" wrapText="1"/>
    </xf>
    <xf numFmtId="165" fontId="9" fillId="2" borderId="1" xfId="3" applyNumberFormat="1" applyFont="1" applyFill="1" applyBorder="1" applyAlignment="1">
      <alignment horizontal="center" vertical="center" wrapText="1"/>
    </xf>
    <xf numFmtId="0" fontId="9" fillId="2" borderId="1" xfId="3" applyNumberFormat="1" applyFont="1" applyFill="1" applyBorder="1" applyAlignment="1">
      <alignment horizontal="center" vertical="center" wrapText="1"/>
    </xf>
    <xf numFmtId="0" fontId="9" fillId="2" borderId="1" xfId="0" quotePrefix="1" applyFont="1" applyFill="1" applyBorder="1" applyAlignment="1">
      <alignment horizontal="center" vertical="center" wrapText="1"/>
    </xf>
    <xf numFmtId="0" fontId="9" fillId="2" borderId="2" xfId="0" applyFont="1" applyFill="1" applyBorder="1" applyAlignment="1">
      <alignment vertical="center" wrapText="1"/>
    </xf>
    <xf numFmtId="0" fontId="9" fillId="0" borderId="2" xfId="0" applyFont="1" applyBorder="1" applyAlignment="1">
      <alignment vertical="center" wrapText="1"/>
    </xf>
    <xf numFmtId="0" fontId="9" fillId="3" borderId="2" xfId="0" applyFont="1" applyFill="1" applyBorder="1" applyAlignment="1">
      <alignment vertical="center" wrapText="1"/>
    </xf>
    <xf numFmtId="0" fontId="10" fillId="2" borderId="2" xfId="0" applyFont="1" applyFill="1" applyBorder="1" applyAlignment="1">
      <alignment vertical="center" wrapText="1"/>
    </xf>
    <xf numFmtId="0" fontId="9" fillId="2" borderId="1" xfId="0" applyFont="1" applyFill="1" applyBorder="1" applyAlignment="1">
      <alignment vertical="center" wrapText="1"/>
    </xf>
    <xf numFmtId="0" fontId="9" fillId="2" borderId="2" xfId="0" applyFont="1" applyFill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9" fillId="3" borderId="2" xfId="0" applyFont="1" applyFill="1" applyBorder="1" applyAlignment="1">
      <alignment horizontal="center" vertical="center" wrapText="1"/>
    </xf>
    <xf numFmtId="0" fontId="10" fillId="2" borderId="2" xfId="0" applyFont="1" applyFill="1" applyBorder="1" applyAlignment="1">
      <alignment horizontal="center" vertical="center" wrapText="1"/>
    </xf>
    <xf numFmtId="0" fontId="6" fillId="2" borderId="1" xfId="2" applyFont="1" applyFill="1" applyBorder="1" applyAlignment="1">
      <alignment horizontal="center" vertical="center"/>
    </xf>
    <xf numFmtId="0" fontId="6" fillId="2" borderId="1" xfId="2" applyFont="1" applyFill="1" applyBorder="1" applyAlignment="1">
      <alignment vertical="center" wrapText="1"/>
    </xf>
    <xf numFmtId="0" fontId="6" fillId="0" borderId="1" xfId="2" applyFont="1" applyBorder="1" applyAlignment="1">
      <alignment horizontal="center" vertical="center"/>
    </xf>
    <xf numFmtId="0" fontId="6" fillId="3" borderId="1" xfId="2" applyFont="1" applyFill="1" applyBorder="1" applyAlignment="1">
      <alignment horizontal="center" vertical="center"/>
    </xf>
    <xf numFmtId="0" fontId="6" fillId="2" borderId="1" xfId="2" applyFont="1" applyFill="1" applyBorder="1">
      <alignment vertical="center"/>
    </xf>
    <xf numFmtId="0" fontId="10" fillId="0" borderId="1" xfId="0" applyFont="1" applyBorder="1" applyAlignment="1">
      <alignment horizontal="center" vertical="center" wrapText="1"/>
    </xf>
    <xf numFmtId="0" fontId="9" fillId="2" borderId="0" xfId="0" applyFont="1" applyFill="1" applyAlignment="1">
      <alignment horizontal="center" vertical="center" wrapText="1"/>
    </xf>
    <xf numFmtId="0" fontId="12" fillId="2" borderId="0" xfId="0" applyFont="1" applyFill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9" fillId="3" borderId="0" xfId="0" applyFont="1" applyFill="1" applyAlignment="1">
      <alignment horizontal="center" vertical="center" wrapText="1"/>
    </xf>
    <xf numFmtId="165" fontId="11" fillId="3" borderId="0" xfId="0" applyNumberFormat="1" applyFont="1" applyFill="1" applyAlignment="1">
      <alignment horizontal="center" vertical="center" wrapText="1"/>
    </xf>
    <xf numFmtId="165" fontId="9" fillId="2" borderId="0" xfId="0" applyNumberFormat="1" applyFont="1" applyFill="1" applyAlignment="1">
      <alignment horizontal="center" vertical="center" wrapText="1"/>
    </xf>
    <xf numFmtId="0" fontId="10" fillId="2" borderId="0" xfId="0" applyFont="1" applyFill="1" applyAlignment="1">
      <alignment horizontal="center" vertical="center" wrapText="1"/>
    </xf>
    <xf numFmtId="0" fontId="9" fillId="5" borderId="1" xfId="3" applyNumberFormat="1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9" fillId="0" borderId="1" xfId="3" applyNumberFormat="1" applyFont="1" applyFill="1" applyBorder="1" applyAlignment="1">
      <alignment horizontal="center" vertical="center" wrapText="1"/>
    </xf>
    <xf numFmtId="0" fontId="7" fillId="0" borderId="3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7" fillId="0" borderId="1" xfId="0" applyFont="1" applyBorder="1">
      <alignment vertical="center"/>
    </xf>
    <xf numFmtId="0" fontId="7" fillId="0" borderId="0" xfId="0" applyFont="1">
      <alignment vertical="center"/>
    </xf>
    <xf numFmtId="165" fontId="7" fillId="0" borderId="3" xfId="0" applyNumberFormat="1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165" fontId="7" fillId="0" borderId="1" xfId="0" applyNumberFormat="1" applyFont="1" applyBorder="1" applyAlignment="1">
      <alignment horizontal="center" vertical="center" wrapText="1"/>
    </xf>
    <xf numFmtId="0" fontId="7" fillId="3" borderId="1" xfId="0" applyFont="1" applyFill="1" applyBorder="1">
      <alignment vertical="center"/>
    </xf>
    <xf numFmtId="0" fontId="7" fillId="3" borderId="3" xfId="0" applyFont="1" applyFill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 wrapText="1"/>
    </xf>
    <xf numFmtId="0" fontId="7" fillId="3" borderId="0" xfId="0" applyFont="1" applyFill="1">
      <alignment vertical="center"/>
    </xf>
    <xf numFmtId="0" fontId="7" fillId="5" borderId="1" xfId="0" applyFont="1" applyFill="1" applyBorder="1">
      <alignment vertical="center"/>
    </xf>
    <xf numFmtId="0" fontId="7" fillId="5" borderId="1" xfId="0" applyFont="1" applyFill="1" applyBorder="1" applyAlignment="1">
      <alignment horizontal="center" vertical="center" wrapText="1"/>
    </xf>
    <xf numFmtId="0" fontId="7" fillId="5" borderId="0" xfId="0" applyFont="1" applyFill="1">
      <alignment vertical="center"/>
    </xf>
    <xf numFmtId="0" fontId="13" fillId="3" borderId="1" xfId="0" applyFont="1" applyFill="1" applyBorder="1">
      <alignment vertical="center"/>
    </xf>
    <xf numFmtId="165" fontId="13" fillId="3" borderId="3" xfId="0" applyNumberFormat="1" applyFont="1" applyFill="1" applyBorder="1" applyAlignment="1">
      <alignment horizontal="center" vertical="center" wrapText="1"/>
    </xf>
    <xf numFmtId="165" fontId="13" fillId="3" borderId="1" xfId="0" applyNumberFormat="1" applyFont="1" applyFill="1" applyBorder="1" applyAlignment="1">
      <alignment horizontal="center" vertical="center" wrapText="1"/>
    </xf>
    <xf numFmtId="0" fontId="13" fillId="3" borderId="0" xfId="0" applyFont="1" applyFill="1">
      <alignment vertical="center"/>
    </xf>
    <xf numFmtId="0" fontId="14" fillId="2" borderId="1" xfId="0" applyFont="1" applyFill="1" applyBorder="1" applyAlignment="1">
      <alignment horizontal="center" vertical="center" wrapText="1"/>
    </xf>
    <xf numFmtId="165" fontId="9" fillId="3" borderId="1" xfId="0" applyNumberFormat="1" applyFont="1" applyFill="1" applyBorder="1" applyAlignment="1">
      <alignment horizontal="center" vertical="center" wrapText="1"/>
    </xf>
    <xf numFmtId="0" fontId="9" fillId="3" borderId="3" xfId="0" applyFont="1" applyFill="1" applyBorder="1" applyAlignment="1">
      <alignment horizontal="center" vertical="center" wrapText="1"/>
    </xf>
    <xf numFmtId="165" fontId="9" fillId="2" borderId="1" xfId="0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1" fillId="2" borderId="1" xfId="0" applyFont="1" applyFill="1" applyBorder="1" applyAlignment="1">
      <alignment horizontal="right" vertical="center" wrapText="1"/>
    </xf>
    <xf numFmtId="0" fontId="15" fillId="0" borderId="1" xfId="0" applyFont="1" applyBorder="1" applyAlignment="1">
      <alignment horizontal="center" vertical="center"/>
    </xf>
    <xf numFmtId="0" fontId="16" fillId="6" borderId="1" xfId="0" applyFont="1" applyFill="1" applyBorder="1" applyAlignment="1">
      <alignment horizontal="center" vertical="center"/>
    </xf>
    <xf numFmtId="165" fontId="17" fillId="6" borderId="1" xfId="0" applyNumberFormat="1" applyFont="1" applyFill="1" applyBorder="1" applyAlignment="1">
      <alignment horizontal="center" vertical="center"/>
    </xf>
    <xf numFmtId="0" fontId="16" fillId="6" borderId="4" xfId="0" applyFont="1" applyFill="1" applyBorder="1" applyAlignment="1">
      <alignment horizontal="center" vertical="center"/>
    </xf>
    <xf numFmtId="0" fontId="16" fillId="6" borderId="6" xfId="0" applyFont="1" applyFill="1" applyBorder="1" applyAlignment="1">
      <alignment horizontal="center" vertical="center"/>
    </xf>
    <xf numFmtId="0" fontId="16" fillId="6" borderId="7" xfId="0" applyFont="1" applyFill="1" applyBorder="1" applyAlignment="1">
      <alignment horizontal="center" vertical="center"/>
    </xf>
    <xf numFmtId="0" fontId="18" fillId="6" borderId="6" xfId="0" applyFont="1" applyFill="1" applyBorder="1" applyAlignment="1">
      <alignment horizontal="center" vertical="center"/>
    </xf>
    <xf numFmtId="0" fontId="18" fillId="6" borderId="8" xfId="0" applyFont="1" applyFill="1" applyBorder="1" applyAlignment="1">
      <alignment horizontal="center" vertical="center"/>
    </xf>
    <xf numFmtId="0" fontId="5" fillId="6" borderId="5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165" fontId="13" fillId="2" borderId="1" xfId="0" applyNumberFormat="1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6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164" fontId="6" fillId="2" borderId="1" xfId="0" applyNumberFormat="1" applyFont="1" applyFill="1" applyBorder="1" applyAlignment="1">
      <alignment horizontal="center" vertical="center" wrapText="1"/>
    </xf>
    <xf numFmtId="164" fontId="7" fillId="2" borderId="1" xfId="0" applyNumberFormat="1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center" vertical="center" wrapText="1"/>
    </xf>
    <xf numFmtId="0" fontId="6" fillId="4" borderId="2" xfId="0" applyFont="1" applyFill="1" applyBorder="1" applyAlignment="1">
      <alignment horizontal="center" vertical="center" wrapText="1"/>
    </xf>
    <xf numFmtId="0" fontId="6" fillId="4" borderId="3" xfId="0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165" fontId="8" fillId="3" borderId="1" xfId="0" applyNumberFormat="1" applyFont="1" applyFill="1" applyBorder="1" applyAlignment="1">
      <alignment horizontal="center" vertical="center" wrapText="1"/>
    </xf>
    <xf numFmtId="165" fontId="6" fillId="2" borderId="2" xfId="0" applyNumberFormat="1" applyFont="1" applyFill="1" applyBorder="1" applyAlignment="1">
      <alignment horizontal="center" vertical="center" wrapText="1"/>
    </xf>
    <xf numFmtId="165" fontId="6" fillId="2" borderId="3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11" fillId="2" borderId="1" xfId="0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/>
    </xf>
  </cellXfs>
  <cellStyles count="4">
    <cellStyle name="Normal" xfId="0" builtinId="0"/>
    <cellStyle name="Porcentaje" xfId="3" builtinId="5"/>
    <cellStyle name="常规 2" xfId="2" xr:uid="{00000000-0005-0000-0000-000032000000}"/>
    <cellStyle name="常规_Sheet1" xfId="1" xr:uid="{00000000-0005-0000-0000-000031000000}"/>
  </cellStyles>
  <dxfs count="105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226" Type="http://schemas.openxmlformats.org/officeDocument/2006/relationships/image" Target="../media/image226.jpe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jpe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jpeg"/><Relationship Id="rId6" Type="http://schemas.openxmlformats.org/officeDocument/2006/relationships/image" Target="../media/image6.png"/><Relationship Id="rId238" Type="http://schemas.openxmlformats.org/officeDocument/2006/relationships/image" Target="../media/image238.jpe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291" Type="http://schemas.openxmlformats.org/officeDocument/2006/relationships/image" Target="../media/image291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jpe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281" Type="http://schemas.openxmlformats.org/officeDocument/2006/relationships/image" Target="../media/image281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92" Type="http://schemas.openxmlformats.org/officeDocument/2006/relationships/image" Target="../media/image292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jpeg"/><Relationship Id="rId230" Type="http://schemas.openxmlformats.org/officeDocument/2006/relationships/image" Target="../media/image230.jpe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jpe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jpeg"/><Relationship Id="rId26" Type="http://schemas.openxmlformats.org/officeDocument/2006/relationships/image" Target="../media/image26.png"/><Relationship Id="rId231" Type="http://schemas.openxmlformats.org/officeDocument/2006/relationships/image" Target="../media/image231.jpe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jpe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jpe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jpe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jpe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71" Type="http://schemas.openxmlformats.org/officeDocument/2006/relationships/image" Target="../media/image171.png"/><Relationship Id="rId227" Type="http://schemas.openxmlformats.org/officeDocument/2006/relationships/image" Target="../media/image227.jpe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6.png"/><Relationship Id="rId3" Type="http://schemas.openxmlformats.org/officeDocument/2006/relationships/image" Target="../media/image301.png"/><Relationship Id="rId7" Type="http://schemas.openxmlformats.org/officeDocument/2006/relationships/image" Target="../media/image305.png"/><Relationship Id="rId2" Type="http://schemas.openxmlformats.org/officeDocument/2006/relationships/image" Target="../media/image300.png"/><Relationship Id="rId1" Type="http://schemas.openxmlformats.org/officeDocument/2006/relationships/image" Target="../media/image299.png"/><Relationship Id="rId6" Type="http://schemas.openxmlformats.org/officeDocument/2006/relationships/image" Target="../media/image304.png"/><Relationship Id="rId5" Type="http://schemas.openxmlformats.org/officeDocument/2006/relationships/image" Target="../media/image303.png"/><Relationship Id="rId4" Type="http://schemas.openxmlformats.org/officeDocument/2006/relationships/image" Target="../media/image302.png"/><Relationship Id="rId9" Type="http://schemas.openxmlformats.org/officeDocument/2006/relationships/image" Target="../media/image30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5.png"/><Relationship Id="rId13" Type="http://schemas.openxmlformats.org/officeDocument/2006/relationships/image" Target="../media/image320.png"/><Relationship Id="rId18" Type="http://schemas.openxmlformats.org/officeDocument/2006/relationships/image" Target="../media/image325.png"/><Relationship Id="rId3" Type="http://schemas.openxmlformats.org/officeDocument/2006/relationships/image" Target="../media/image310.png"/><Relationship Id="rId7" Type="http://schemas.openxmlformats.org/officeDocument/2006/relationships/image" Target="../media/image314.png"/><Relationship Id="rId12" Type="http://schemas.openxmlformats.org/officeDocument/2006/relationships/image" Target="../media/image319.png"/><Relationship Id="rId17" Type="http://schemas.openxmlformats.org/officeDocument/2006/relationships/image" Target="../media/image324.png"/><Relationship Id="rId2" Type="http://schemas.openxmlformats.org/officeDocument/2006/relationships/image" Target="../media/image309.png"/><Relationship Id="rId16" Type="http://schemas.openxmlformats.org/officeDocument/2006/relationships/image" Target="../media/image323.png"/><Relationship Id="rId1" Type="http://schemas.openxmlformats.org/officeDocument/2006/relationships/image" Target="../media/image308.png"/><Relationship Id="rId6" Type="http://schemas.openxmlformats.org/officeDocument/2006/relationships/image" Target="../media/image313.png"/><Relationship Id="rId11" Type="http://schemas.openxmlformats.org/officeDocument/2006/relationships/image" Target="../media/image318.png"/><Relationship Id="rId5" Type="http://schemas.openxmlformats.org/officeDocument/2006/relationships/image" Target="../media/image312.png"/><Relationship Id="rId15" Type="http://schemas.openxmlformats.org/officeDocument/2006/relationships/image" Target="../media/image322.png"/><Relationship Id="rId10" Type="http://schemas.openxmlformats.org/officeDocument/2006/relationships/image" Target="../media/image317.png"/><Relationship Id="rId19" Type="http://schemas.openxmlformats.org/officeDocument/2006/relationships/image" Target="../media/image326.png"/><Relationship Id="rId4" Type="http://schemas.openxmlformats.org/officeDocument/2006/relationships/image" Target="../media/image311.png"/><Relationship Id="rId9" Type="http://schemas.openxmlformats.org/officeDocument/2006/relationships/image" Target="../media/image316.png"/><Relationship Id="rId14" Type="http://schemas.openxmlformats.org/officeDocument/2006/relationships/image" Target="../media/image32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Relationship Id="rId6" Type="http://schemas.openxmlformats.org/officeDocument/2006/relationships/image" Target="../media/image332.png"/><Relationship Id="rId5" Type="http://schemas.openxmlformats.org/officeDocument/2006/relationships/image" Target="../media/image331.png"/><Relationship Id="rId4" Type="http://schemas.openxmlformats.org/officeDocument/2006/relationships/image" Target="../media/image3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40837</xdr:colOff>
      <xdr:row>2</xdr:row>
      <xdr:rowOff>47625</xdr:rowOff>
    </xdr:from>
    <xdr:to>
      <xdr:col>1</xdr:col>
      <xdr:colOff>1761687</xdr:colOff>
      <xdr:row>2</xdr:row>
      <xdr:rowOff>1578610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5527" y="433004"/>
          <a:ext cx="1720850" cy="1530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3</xdr:row>
      <xdr:rowOff>53975</xdr:rowOff>
    </xdr:from>
    <xdr:to>
      <xdr:col>1</xdr:col>
      <xdr:colOff>1774825</xdr:colOff>
      <xdr:row>3</xdr:row>
      <xdr:rowOff>1266190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3265" y="2077216"/>
          <a:ext cx="1746250" cy="1212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4</xdr:row>
      <xdr:rowOff>44450</xdr:rowOff>
    </xdr:from>
    <xdr:to>
      <xdr:col>1</xdr:col>
      <xdr:colOff>1774825</xdr:colOff>
      <xdr:row>4</xdr:row>
      <xdr:rowOff>1098550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1840" y="3363967"/>
          <a:ext cx="1717675" cy="1054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52388</xdr:colOff>
      <xdr:row>5</xdr:row>
      <xdr:rowOff>46037</xdr:rowOff>
    </xdr:from>
    <xdr:to>
      <xdr:col>1</xdr:col>
      <xdr:colOff>1840795</xdr:colOff>
      <xdr:row>5</xdr:row>
      <xdr:rowOff>1479553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16200000">
          <a:off x="1810984" y="4326291"/>
          <a:ext cx="1433516" cy="17884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53974</xdr:colOff>
      <xdr:row>7</xdr:row>
      <xdr:rowOff>50800</xdr:rowOff>
    </xdr:from>
    <xdr:to>
      <xdr:col>1</xdr:col>
      <xdr:colOff>1839497</xdr:colOff>
      <xdr:row>7</xdr:row>
      <xdr:rowOff>2089150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35124" y="8166100"/>
          <a:ext cx="1785523" cy="2038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8</xdr:row>
      <xdr:rowOff>50800</xdr:rowOff>
    </xdr:from>
    <xdr:to>
      <xdr:col>1</xdr:col>
      <xdr:colOff>1765737</xdr:colOff>
      <xdr:row>8</xdr:row>
      <xdr:rowOff>1854200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47825" y="10560050"/>
          <a:ext cx="1699062" cy="180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9</xdr:row>
      <xdr:rowOff>44450</xdr:rowOff>
    </xdr:from>
    <xdr:to>
      <xdr:col>1</xdr:col>
      <xdr:colOff>1670685</xdr:colOff>
      <xdr:row>9</xdr:row>
      <xdr:rowOff>1939290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12265" y="13572490"/>
          <a:ext cx="1610360" cy="189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11</xdr:row>
      <xdr:rowOff>50800</xdr:rowOff>
    </xdr:from>
    <xdr:to>
      <xdr:col>1</xdr:col>
      <xdr:colOff>1743075</xdr:colOff>
      <xdr:row>11</xdr:row>
      <xdr:rowOff>1711960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09090" y="19039840"/>
          <a:ext cx="1685925" cy="1661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13</xdr:row>
      <xdr:rowOff>50800</xdr:rowOff>
    </xdr:from>
    <xdr:to>
      <xdr:col>1</xdr:col>
      <xdr:colOff>1172845</xdr:colOff>
      <xdr:row>13</xdr:row>
      <xdr:rowOff>1329690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09090" y="23484840"/>
          <a:ext cx="1115695" cy="1278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19</xdr:row>
      <xdr:rowOff>28575</xdr:rowOff>
    </xdr:from>
    <xdr:to>
      <xdr:col>1</xdr:col>
      <xdr:colOff>1774825</xdr:colOff>
      <xdr:row>19</xdr:row>
      <xdr:rowOff>1746885</xdr:rowOff>
    </xdr:to>
    <xdr:pic>
      <xdr:nvPicPr>
        <xdr:cNvPr id="258" name="图片 25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18615" y="34333815"/>
          <a:ext cx="1708150" cy="1718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20</xdr:row>
      <xdr:rowOff>47625</xdr:rowOff>
    </xdr:from>
    <xdr:to>
      <xdr:col>1</xdr:col>
      <xdr:colOff>1774825</xdr:colOff>
      <xdr:row>20</xdr:row>
      <xdr:rowOff>1811655</xdr:rowOff>
    </xdr:to>
    <xdr:pic>
      <xdr:nvPicPr>
        <xdr:cNvPr id="259" name="图片 258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9090" y="36143565"/>
          <a:ext cx="1717675" cy="1764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51117</xdr:colOff>
      <xdr:row>21</xdr:row>
      <xdr:rowOff>44767</xdr:rowOff>
    </xdr:from>
    <xdr:to>
      <xdr:col>1</xdr:col>
      <xdr:colOff>1774825</xdr:colOff>
      <xdr:row>21</xdr:row>
      <xdr:rowOff>1276667</xdr:rowOff>
    </xdr:to>
    <xdr:pic>
      <xdr:nvPicPr>
        <xdr:cNvPr id="260" name="图片 25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6200000">
          <a:off x="1848485" y="37748845"/>
          <a:ext cx="1231900" cy="1723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22</xdr:row>
      <xdr:rowOff>60325</xdr:rowOff>
    </xdr:from>
    <xdr:to>
      <xdr:col>1</xdr:col>
      <xdr:colOff>1774825</xdr:colOff>
      <xdr:row>22</xdr:row>
      <xdr:rowOff>2121535</xdr:rowOff>
    </xdr:to>
    <xdr:pic>
      <xdr:nvPicPr>
        <xdr:cNvPr id="261" name="图片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18615" y="39343965"/>
          <a:ext cx="1708150" cy="2061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73025</xdr:colOff>
      <xdr:row>23</xdr:row>
      <xdr:rowOff>50800</xdr:rowOff>
    </xdr:from>
    <xdr:to>
      <xdr:col>1</xdr:col>
      <xdr:colOff>1774825</xdr:colOff>
      <xdr:row>23</xdr:row>
      <xdr:rowOff>2057400</xdr:rowOff>
    </xdr:to>
    <xdr:pic>
      <xdr:nvPicPr>
        <xdr:cNvPr id="262" name="图片 261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24965" y="41506140"/>
          <a:ext cx="1701800" cy="200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66040</xdr:colOff>
      <xdr:row>24</xdr:row>
      <xdr:rowOff>72390</xdr:rowOff>
    </xdr:from>
    <xdr:to>
      <xdr:col>1</xdr:col>
      <xdr:colOff>1774825</xdr:colOff>
      <xdr:row>24</xdr:row>
      <xdr:rowOff>870585</xdr:rowOff>
    </xdr:to>
    <xdr:pic>
      <xdr:nvPicPr>
        <xdr:cNvPr id="263" name="图片 262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2073275" y="43167935"/>
          <a:ext cx="798195" cy="1708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58420</xdr:colOff>
      <xdr:row>25</xdr:row>
      <xdr:rowOff>67945</xdr:rowOff>
    </xdr:from>
    <xdr:to>
      <xdr:col>1</xdr:col>
      <xdr:colOff>1774825</xdr:colOff>
      <xdr:row>25</xdr:row>
      <xdr:rowOff>858520</xdr:rowOff>
    </xdr:to>
    <xdr:pic>
      <xdr:nvPicPr>
        <xdr:cNvPr id="264" name="图片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5400000">
          <a:off x="2073275" y="44108370"/>
          <a:ext cx="790575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58420</xdr:colOff>
      <xdr:row>26</xdr:row>
      <xdr:rowOff>48895</xdr:rowOff>
    </xdr:from>
    <xdr:to>
      <xdr:col>1</xdr:col>
      <xdr:colOff>1774825</xdr:colOff>
      <xdr:row>26</xdr:row>
      <xdr:rowOff>727710</xdr:rowOff>
    </xdr:to>
    <xdr:pic>
      <xdr:nvPicPr>
        <xdr:cNvPr id="266" name="图片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2129155" y="44960540"/>
          <a:ext cx="678815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58737</xdr:colOff>
      <xdr:row>27</xdr:row>
      <xdr:rowOff>42862</xdr:rowOff>
    </xdr:from>
    <xdr:to>
      <xdr:col>1</xdr:col>
      <xdr:colOff>1774825</xdr:colOff>
      <xdr:row>27</xdr:row>
      <xdr:rowOff>835342</xdr:rowOff>
    </xdr:to>
    <xdr:pic>
      <xdr:nvPicPr>
        <xdr:cNvPr id="267" name="图片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16200000">
          <a:off x="2072005" y="45786040"/>
          <a:ext cx="792480" cy="1715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64770</xdr:colOff>
      <xdr:row>28</xdr:row>
      <xdr:rowOff>58420</xdr:rowOff>
    </xdr:from>
    <xdr:to>
      <xdr:col>1</xdr:col>
      <xdr:colOff>1774825</xdr:colOff>
      <xdr:row>28</xdr:row>
      <xdr:rowOff>890905</xdr:rowOff>
    </xdr:to>
    <xdr:pic>
      <xdr:nvPicPr>
        <xdr:cNvPr id="268" name="图片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5400000">
          <a:off x="2055495" y="46688375"/>
          <a:ext cx="832485" cy="1710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58102</xdr:colOff>
      <xdr:row>29</xdr:row>
      <xdr:rowOff>54292</xdr:rowOff>
    </xdr:from>
    <xdr:to>
      <xdr:col>1</xdr:col>
      <xdr:colOff>1774825</xdr:colOff>
      <xdr:row>29</xdr:row>
      <xdr:rowOff>998537</xdr:rowOff>
    </xdr:to>
    <xdr:pic>
      <xdr:nvPicPr>
        <xdr:cNvPr id="269" name="图片 26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16200000">
          <a:off x="1995805" y="47676435"/>
          <a:ext cx="944245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73025</xdr:colOff>
      <xdr:row>30</xdr:row>
      <xdr:rowOff>50800</xdr:rowOff>
    </xdr:from>
    <xdr:to>
      <xdr:col>1</xdr:col>
      <xdr:colOff>1774825</xdr:colOff>
      <xdr:row>30</xdr:row>
      <xdr:rowOff>1362710</xdr:rowOff>
    </xdr:to>
    <xdr:pic>
      <xdr:nvPicPr>
        <xdr:cNvPr id="271" name="图片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24965" y="49113440"/>
          <a:ext cx="1701800" cy="1311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31</xdr:row>
      <xdr:rowOff>57150</xdr:rowOff>
    </xdr:from>
    <xdr:to>
      <xdr:col>1</xdr:col>
      <xdr:colOff>1774825</xdr:colOff>
      <xdr:row>31</xdr:row>
      <xdr:rowOff>2374900</xdr:rowOff>
    </xdr:to>
    <xdr:pic>
      <xdr:nvPicPr>
        <xdr:cNvPr id="272" name="图片 271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15440" y="50529490"/>
          <a:ext cx="1711325" cy="231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66992</xdr:colOff>
      <xdr:row>32</xdr:row>
      <xdr:rowOff>1743392</xdr:rowOff>
    </xdr:from>
    <xdr:to>
      <xdr:col>1</xdr:col>
      <xdr:colOff>1774825</xdr:colOff>
      <xdr:row>32</xdr:row>
      <xdr:rowOff>2560002</xdr:rowOff>
    </xdr:to>
    <xdr:pic>
      <xdr:nvPicPr>
        <xdr:cNvPr id="273" name="图片 272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16200000">
          <a:off x="2064385" y="54169945"/>
          <a:ext cx="816610" cy="1708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32</xdr:row>
      <xdr:rowOff>50800</xdr:rowOff>
    </xdr:from>
    <xdr:to>
      <xdr:col>1</xdr:col>
      <xdr:colOff>1774825</xdr:colOff>
      <xdr:row>32</xdr:row>
      <xdr:rowOff>1733550</xdr:rowOff>
    </xdr:to>
    <xdr:pic>
      <xdr:nvPicPr>
        <xdr:cNvPr id="274" name="图片 273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12265" y="52923440"/>
          <a:ext cx="1714500" cy="1682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48577</xdr:colOff>
      <xdr:row>33</xdr:row>
      <xdr:rowOff>58102</xdr:rowOff>
    </xdr:from>
    <xdr:to>
      <xdr:col>1</xdr:col>
      <xdr:colOff>1774825</xdr:colOff>
      <xdr:row>33</xdr:row>
      <xdr:rowOff>1267142</xdr:rowOff>
    </xdr:to>
    <xdr:pic>
      <xdr:nvPicPr>
        <xdr:cNvPr id="275" name="图片 274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16200000">
          <a:off x="1858645" y="55288180"/>
          <a:ext cx="1209040" cy="1725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74612</xdr:colOff>
      <xdr:row>34</xdr:row>
      <xdr:rowOff>55562</xdr:rowOff>
    </xdr:from>
    <xdr:to>
      <xdr:col>1</xdr:col>
      <xdr:colOff>1774825</xdr:colOff>
      <xdr:row>34</xdr:row>
      <xdr:rowOff>1354772</xdr:rowOff>
    </xdr:to>
    <xdr:pic>
      <xdr:nvPicPr>
        <xdr:cNvPr id="276" name="图片 275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16200000">
          <a:off x="1826895" y="56702325"/>
          <a:ext cx="1299210" cy="1700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68897</xdr:colOff>
      <xdr:row>35</xdr:row>
      <xdr:rowOff>49847</xdr:rowOff>
    </xdr:from>
    <xdr:to>
      <xdr:col>1</xdr:col>
      <xdr:colOff>1774825</xdr:colOff>
      <xdr:row>35</xdr:row>
      <xdr:rowOff>1272222</xdr:rowOff>
    </xdr:to>
    <xdr:pic>
      <xdr:nvPicPr>
        <xdr:cNvPr id="277" name="图片 276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16200000">
          <a:off x="1862455" y="58052335"/>
          <a:ext cx="1222375" cy="1706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36</xdr:row>
      <xdr:rowOff>53975</xdr:rowOff>
    </xdr:from>
    <xdr:to>
      <xdr:col>1</xdr:col>
      <xdr:colOff>1774825</xdr:colOff>
      <xdr:row>36</xdr:row>
      <xdr:rowOff>1234440</xdr:rowOff>
    </xdr:to>
    <xdr:pic>
      <xdr:nvPicPr>
        <xdr:cNvPr id="278" name="图片 277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609090" y="59594115"/>
          <a:ext cx="1717675" cy="1180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37</xdr:row>
      <xdr:rowOff>44450</xdr:rowOff>
    </xdr:from>
    <xdr:to>
      <xdr:col>1</xdr:col>
      <xdr:colOff>1774825</xdr:colOff>
      <xdr:row>37</xdr:row>
      <xdr:rowOff>924560</xdr:rowOff>
    </xdr:to>
    <xdr:pic>
      <xdr:nvPicPr>
        <xdr:cNvPr id="353" name="图片 352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609090" y="60867290"/>
          <a:ext cx="1717675" cy="880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38</xdr:row>
      <xdr:rowOff>47625</xdr:rowOff>
    </xdr:from>
    <xdr:to>
      <xdr:col>1</xdr:col>
      <xdr:colOff>1774825</xdr:colOff>
      <xdr:row>38</xdr:row>
      <xdr:rowOff>1387475</xdr:rowOff>
    </xdr:to>
    <xdr:pic>
      <xdr:nvPicPr>
        <xdr:cNvPr id="354" name="图片 353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02740" y="61835665"/>
          <a:ext cx="1724025" cy="1339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39</xdr:row>
      <xdr:rowOff>50800</xdr:rowOff>
    </xdr:from>
    <xdr:to>
      <xdr:col>1</xdr:col>
      <xdr:colOff>1774825</xdr:colOff>
      <xdr:row>39</xdr:row>
      <xdr:rowOff>1485900</xdr:rowOff>
    </xdr:to>
    <xdr:pic>
      <xdr:nvPicPr>
        <xdr:cNvPr id="355" name="图片 354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18615" y="63273940"/>
          <a:ext cx="1708150" cy="143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40</xdr:row>
      <xdr:rowOff>53975</xdr:rowOff>
    </xdr:from>
    <xdr:to>
      <xdr:col>1</xdr:col>
      <xdr:colOff>1774825</xdr:colOff>
      <xdr:row>40</xdr:row>
      <xdr:rowOff>998220</xdr:rowOff>
    </xdr:to>
    <xdr:pic>
      <xdr:nvPicPr>
        <xdr:cNvPr id="356" name="图片 355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18615" y="64801115"/>
          <a:ext cx="1708150" cy="944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41</xdr:row>
      <xdr:rowOff>41275</xdr:rowOff>
    </xdr:from>
    <xdr:to>
      <xdr:col>1</xdr:col>
      <xdr:colOff>1774825</xdr:colOff>
      <xdr:row>41</xdr:row>
      <xdr:rowOff>1744345</xdr:rowOff>
    </xdr:to>
    <xdr:pic>
      <xdr:nvPicPr>
        <xdr:cNvPr id="357" name="图片 356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09090" y="65842515"/>
          <a:ext cx="1717675" cy="17030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46037</xdr:colOff>
      <xdr:row>42</xdr:row>
      <xdr:rowOff>46037</xdr:rowOff>
    </xdr:from>
    <xdr:to>
      <xdr:col>1</xdr:col>
      <xdr:colOff>1774825</xdr:colOff>
      <xdr:row>42</xdr:row>
      <xdr:rowOff>768032</xdr:rowOff>
    </xdr:to>
    <xdr:pic>
      <xdr:nvPicPr>
        <xdr:cNvPr id="358" name="图片 357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16200000">
          <a:off x="2101215" y="67134105"/>
          <a:ext cx="721995" cy="1729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43</xdr:row>
      <xdr:rowOff>38100</xdr:rowOff>
    </xdr:from>
    <xdr:to>
      <xdr:col>1</xdr:col>
      <xdr:colOff>1774825</xdr:colOff>
      <xdr:row>43</xdr:row>
      <xdr:rowOff>1510665</xdr:rowOff>
    </xdr:to>
    <xdr:pic>
      <xdr:nvPicPr>
        <xdr:cNvPr id="363" name="图片 362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02740" y="68455540"/>
          <a:ext cx="1724025" cy="1472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44</xdr:row>
      <xdr:rowOff>66675</xdr:rowOff>
    </xdr:from>
    <xdr:to>
      <xdr:col>1</xdr:col>
      <xdr:colOff>1774825</xdr:colOff>
      <xdr:row>44</xdr:row>
      <xdr:rowOff>1135380</xdr:rowOff>
    </xdr:to>
    <xdr:pic>
      <xdr:nvPicPr>
        <xdr:cNvPr id="364" name="图片 363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99565" y="70046215"/>
          <a:ext cx="1727200" cy="1068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45</xdr:row>
      <xdr:rowOff>60325</xdr:rowOff>
    </xdr:from>
    <xdr:to>
      <xdr:col>1</xdr:col>
      <xdr:colOff>1774825</xdr:colOff>
      <xdr:row>45</xdr:row>
      <xdr:rowOff>2275205</xdr:rowOff>
    </xdr:to>
    <xdr:pic>
      <xdr:nvPicPr>
        <xdr:cNvPr id="365" name="图片 364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09090" y="71220965"/>
          <a:ext cx="1717675" cy="221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46</xdr:row>
      <xdr:rowOff>50800</xdr:rowOff>
    </xdr:from>
    <xdr:to>
      <xdr:col>1</xdr:col>
      <xdr:colOff>1774825</xdr:colOff>
      <xdr:row>46</xdr:row>
      <xdr:rowOff>998220</xdr:rowOff>
    </xdr:to>
    <xdr:pic>
      <xdr:nvPicPr>
        <xdr:cNvPr id="366" name="图片 365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612265" y="73535540"/>
          <a:ext cx="1714500" cy="947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47</xdr:row>
      <xdr:rowOff>53975</xdr:rowOff>
    </xdr:from>
    <xdr:to>
      <xdr:col>1</xdr:col>
      <xdr:colOff>1774825</xdr:colOff>
      <xdr:row>47</xdr:row>
      <xdr:rowOff>1581785</xdr:rowOff>
    </xdr:to>
    <xdr:pic>
      <xdr:nvPicPr>
        <xdr:cNvPr id="367" name="图片 366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628140" y="74592815"/>
          <a:ext cx="1698625" cy="1527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54292</xdr:colOff>
      <xdr:row>49</xdr:row>
      <xdr:rowOff>54292</xdr:rowOff>
    </xdr:from>
    <xdr:to>
      <xdr:col>1</xdr:col>
      <xdr:colOff>1774825</xdr:colOff>
      <xdr:row>49</xdr:row>
      <xdr:rowOff>1065212</xdr:rowOff>
    </xdr:to>
    <xdr:pic>
      <xdr:nvPicPr>
        <xdr:cNvPr id="369" name="图片 368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5400000">
          <a:off x="1960880" y="77184250"/>
          <a:ext cx="1010920" cy="1720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50</xdr:row>
      <xdr:rowOff>50800</xdr:rowOff>
    </xdr:from>
    <xdr:to>
      <xdr:col>1</xdr:col>
      <xdr:colOff>1774825</xdr:colOff>
      <xdr:row>50</xdr:row>
      <xdr:rowOff>955040</xdr:rowOff>
    </xdr:to>
    <xdr:pic>
      <xdr:nvPicPr>
        <xdr:cNvPr id="370" name="图片 369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09090" y="78640940"/>
          <a:ext cx="1717675" cy="904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46037</xdr:colOff>
      <xdr:row>51</xdr:row>
      <xdr:rowOff>42862</xdr:rowOff>
    </xdr:from>
    <xdr:to>
      <xdr:col>1</xdr:col>
      <xdr:colOff>1774825</xdr:colOff>
      <xdr:row>51</xdr:row>
      <xdr:rowOff>1155382</xdr:rowOff>
    </xdr:to>
    <xdr:pic>
      <xdr:nvPicPr>
        <xdr:cNvPr id="371" name="图片 370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16200000">
          <a:off x="1905635" y="79328010"/>
          <a:ext cx="1112520" cy="1728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41910</xdr:colOff>
      <xdr:row>52</xdr:row>
      <xdr:rowOff>54610</xdr:rowOff>
    </xdr:from>
    <xdr:to>
      <xdr:col>1</xdr:col>
      <xdr:colOff>1774825</xdr:colOff>
      <xdr:row>52</xdr:row>
      <xdr:rowOff>1064260</xdr:rowOff>
    </xdr:to>
    <xdr:pic>
      <xdr:nvPicPr>
        <xdr:cNvPr id="372" name="图片 371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16200000">
          <a:off x="1955165" y="80492600"/>
          <a:ext cx="1009650" cy="1732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53</xdr:row>
      <xdr:rowOff>60325</xdr:rowOff>
    </xdr:from>
    <xdr:to>
      <xdr:col>1</xdr:col>
      <xdr:colOff>1774825</xdr:colOff>
      <xdr:row>53</xdr:row>
      <xdr:rowOff>2335530</xdr:rowOff>
    </xdr:to>
    <xdr:pic>
      <xdr:nvPicPr>
        <xdr:cNvPr id="373" name="图片 372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609090" y="81977865"/>
          <a:ext cx="1717675" cy="2275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53975</xdr:colOff>
      <xdr:row>54</xdr:row>
      <xdr:rowOff>60325</xdr:rowOff>
    </xdr:from>
    <xdr:to>
      <xdr:col>1</xdr:col>
      <xdr:colOff>1774825</xdr:colOff>
      <xdr:row>54</xdr:row>
      <xdr:rowOff>922655</xdr:rowOff>
    </xdr:to>
    <xdr:pic>
      <xdr:nvPicPr>
        <xdr:cNvPr id="374" name="图片 373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16200000">
          <a:off x="2035175" y="83961605"/>
          <a:ext cx="862330" cy="1720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41592</xdr:colOff>
      <xdr:row>55</xdr:row>
      <xdr:rowOff>50482</xdr:rowOff>
    </xdr:from>
    <xdr:to>
      <xdr:col>1</xdr:col>
      <xdr:colOff>1774825</xdr:colOff>
      <xdr:row>55</xdr:row>
      <xdr:rowOff>1256347</xdr:rowOff>
    </xdr:to>
    <xdr:pic>
      <xdr:nvPicPr>
        <xdr:cNvPr id="375" name="图片 374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16200000">
          <a:off x="1856740" y="85107780"/>
          <a:ext cx="1205865" cy="1732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52070</xdr:colOff>
      <xdr:row>56</xdr:row>
      <xdr:rowOff>55245</xdr:rowOff>
    </xdr:from>
    <xdr:to>
      <xdr:col>1</xdr:col>
      <xdr:colOff>1774825</xdr:colOff>
      <xdr:row>56</xdr:row>
      <xdr:rowOff>1024255</xdr:rowOff>
    </xdr:to>
    <xdr:pic>
      <xdr:nvPicPr>
        <xdr:cNvPr id="376" name="图片 375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16200000">
          <a:off x="1980565" y="86319995"/>
          <a:ext cx="969010" cy="1722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57</xdr:row>
      <xdr:rowOff>44450</xdr:rowOff>
    </xdr:from>
    <xdr:to>
      <xdr:col>1</xdr:col>
      <xdr:colOff>1774825</xdr:colOff>
      <xdr:row>57</xdr:row>
      <xdr:rowOff>2604770</xdr:rowOff>
    </xdr:to>
    <xdr:pic>
      <xdr:nvPicPr>
        <xdr:cNvPr id="377" name="图片 376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02740" y="87753190"/>
          <a:ext cx="1724025" cy="2560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58</xdr:row>
      <xdr:rowOff>53975</xdr:rowOff>
    </xdr:from>
    <xdr:to>
      <xdr:col>1</xdr:col>
      <xdr:colOff>1774825</xdr:colOff>
      <xdr:row>58</xdr:row>
      <xdr:rowOff>2210435</xdr:rowOff>
    </xdr:to>
    <xdr:pic>
      <xdr:nvPicPr>
        <xdr:cNvPr id="378" name="图片 377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599565" y="90429715"/>
          <a:ext cx="1727200" cy="2156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43180</xdr:colOff>
      <xdr:row>59</xdr:row>
      <xdr:rowOff>48895</xdr:rowOff>
    </xdr:from>
    <xdr:to>
      <xdr:col>1</xdr:col>
      <xdr:colOff>1774825</xdr:colOff>
      <xdr:row>59</xdr:row>
      <xdr:rowOff>2734310</xdr:rowOff>
    </xdr:to>
    <xdr:pic>
      <xdr:nvPicPr>
        <xdr:cNvPr id="379" name="图片 378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595120" y="92697935"/>
          <a:ext cx="1731645" cy="2685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41275</xdr:colOff>
      <xdr:row>60</xdr:row>
      <xdr:rowOff>57150</xdr:rowOff>
    </xdr:from>
    <xdr:to>
      <xdr:col>1</xdr:col>
      <xdr:colOff>1774825</xdr:colOff>
      <xdr:row>60</xdr:row>
      <xdr:rowOff>2362835</xdr:rowOff>
    </xdr:to>
    <xdr:pic>
      <xdr:nvPicPr>
        <xdr:cNvPr id="380" name="图片 379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593215" y="95500190"/>
          <a:ext cx="1733550" cy="2305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61595</xdr:colOff>
      <xdr:row>61</xdr:row>
      <xdr:rowOff>48895</xdr:rowOff>
    </xdr:from>
    <xdr:to>
      <xdr:col>1</xdr:col>
      <xdr:colOff>1774825</xdr:colOff>
      <xdr:row>61</xdr:row>
      <xdr:rowOff>1151890</xdr:rowOff>
    </xdr:to>
    <xdr:pic>
      <xdr:nvPicPr>
        <xdr:cNvPr id="381" name="图片 380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16200000">
          <a:off x="1918335" y="97624900"/>
          <a:ext cx="1102995" cy="1713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35877</xdr:colOff>
      <xdr:row>62</xdr:row>
      <xdr:rowOff>51752</xdr:rowOff>
    </xdr:from>
    <xdr:to>
      <xdr:col>1</xdr:col>
      <xdr:colOff>1774825</xdr:colOff>
      <xdr:row>62</xdr:row>
      <xdr:rowOff>1223962</xdr:rowOff>
    </xdr:to>
    <xdr:pic>
      <xdr:nvPicPr>
        <xdr:cNvPr id="382" name="图片 381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16200000">
          <a:off x="1870710" y="98868865"/>
          <a:ext cx="1172210" cy="1738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63</xdr:row>
      <xdr:rowOff>53975</xdr:rowOff>
    </xdr:from>
    <xdr:to>
      <xdr:col>1</xdr:col>
      <xdr:colOff>1774825</xdr:colOff>
      <xdr:row>63</xdr:row>
      <xdr:rowOff>2085975</xdr:rowOff>
    </xdr:to>
    <xdr:pic>
      <xdr:nvPicPr>
        <xdr:cNvPr id="384" name="图片 383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02740" y="100424615"/>
          <a:ext cx="1724025" cy="203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64</xdr:row>
      <xdr:rowOff>44450</xdr:rowOff>
    </xdr:from>
    <xdr:to>
      <xdr:col>1</xdr:col>
      <xdr:colOff>1774825</xdr:colOff>
      <xdr:row>64</xdr:row>
      <xdr:rowOff>978535</xdr:rowOff>
    </xdr:to>
    <xdr:pic>
      <xdr:nvPicPr>
        <xdr:cNvPr id="385" name="图片 384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602740" y="102561390"/>
          <a:ext cx="1724025" cy="934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65</xdr:row>
      <xdr:rowOff>50800</xdr:rowOff>
    </xdr:from>
    <xdr:to>
      <xdr:col>1</xdr:col>
      <xdr:colOff>1774825</xdr:colOff>
      <xdr:row>65</xdr:row>
      <xdr:rowOff>2435225</xdr:rowOff>
    </xdr:to>
    <xdr:pic>
      <xdr:nvPicPr>
        <xdr:cNvPr id="386" name="图片 385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602740" y="103621840"/>
          <a:ext cx="1724025" cy="2384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66</xdr:row>
      <xdr:rowOff>63500</xdr:rowOff>
    </xdr:from>
    <xdr:to>
      <xdr:col>1</xdr:col>
      <xdr:colOff>1774825</xdr:colOff>
      <xdr:row>66</xdr:row>
      <xdr:rowOff>2144395</xdr:rowOff>
    </xdr:to>
    <xdr:pic>
      <xdr:nvPicPr>
        <xdr:cNvPr id="387" name="图片 386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599565" y="106111040"/>
          <a:ext cx="1727200" cy="2080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45087</xdr:colOff>
      <xdr:row>67</xdr:row>
      <xdr:rowOff>43816</xdr:rowOff>
    </xdr:from>
    <xdr:to>
      <xdr:col>1</xdr:col>
      <xdr:colOff>1768477</xdr:colOff>
      <xdr:row>67</xdr:row>
      <xdr:rowOff>976631</xdr:rowOff>
    </xdr:to>
    <xdr:pic>
      <xdr:nvPicPr>
        <xdr:cNvPr id="304" name="图片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16200000">
          <a:off x="1394628" y="103006181"/>
          <a:ext cx="932815" cy="1723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68</xdr:row>
      <xdr:rowOff>28575</xdr:rowOff>
    </xdr:from>
    <xdr:to>
      <xdr:col>1</xdr:col>
      <xdr:colOff>905510</xdr:colOff>
      <xdr:row>68</xdr:row>
      <xdr:rowOff>1285875</xdr:rowOff>
    </xdr:to>
    <xdr:pic>
      <xdr:nvPicPr>
        <xdr:cNvPr id="478" name="图片 477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580515" y="116286915"/>
          <a:ext cx="876935" cy="1257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69</xdr:row>
      <xdr:rowOff>34925</xdr:rowOff>
    </xdr:from>
    <xdr:to>
      <xdr:col>1</xdr:col>
      <xdr:colOff>839470</xdr:colOff>
      <xdr:row>69</xdr:row>
      <xdr:rowOff>1225550</xdr:rowOff>
    </xdr:to>
    <xdr:pic>
      <xdr:nvPicPr>
        <xdr:cNvPr id="480" name="图片 479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580515" y="117652165"/>
          <a:ext cx="810895" cy="1190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70</xdr:row>
      <xdr:rowOff>34925</xdr:rowOff>
    </xdr:from>
    <xdr:to>
      <xdr:col>1</xdr:col>
      <xdr:colOff>843280</xdr:colOff>
      <xdr:row>70</xdr:row>
      <xdr:rowOff>1184910</xdr:rowOff>
    </xdr:to>
    <xdr:pic>
      <xdr:nvPicPr>
        <xdr:cNvPr id="482" name="图片 481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580515" y="118972965"/>
          <a:ext cx="814705" cy="1149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71</xdr:row>
      <xdr:rowOff>38100</xdr:rowOff>
    </xdr:from>
    <xdr:to>
      <xdr:col>1</xdr:col>
      <xdr:colOff>847725</xdr:colOff>
      <xdr:row>71</xdr:row>
      <xdr:rowOff>1181100</xdr:rowOff>
    </xdr:to>
    <xdr:pic>
      <xdr:nvPicPr>
        <xdr:cNvPr id="484" name="图片 483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80515" y="120233440"/>
          <a:ext cx="819150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92075</xdr:colOff>
      <xdr:row>72</xdr:row>
      <xdr:rowOff>25400</xdr:rowOff>
    </xdr:from>
    <xdr:to>
      <xdr:col>1</xdr:col>
      <xdr:colOff>1307465</xdr:colOff>
      <xdr:row>72</xdr:row>
      <xdr:rowOff>1456690</xdr:rowOff>
    </xdr:to>
    <xdr:pic>
      <xdr:nvPicPr>
        <xdr:cNvPr id="486" name="图片 485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644015" y="121427240"/>
          <a:ext cx="1215390" cy="1431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73</xdr:row>
      <xdr:rowOff>25400</xdr:rowOff>
    </xdr:from>
    <xdr:to>
      <xdr:col>1</xdr:col>
      <xdr:colOff>1293495</xdr:colOff>
      <xdr:row>73</xdr:row>
      <xdr:rowOff>1397635</xdr:rowOff>
    </xdr:to>
    <xdr:pic>
      <xdr:nvPicPr>
        <xdr:cNvPr id="487" name="图片 486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99565" y="122938540"/>
          <a:ext cx="1245870" cy="1372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74</xdr:row>
      <xdr:rowOff>53975</xdr:rowOff>
    </xdr:from>
    <xdr:to>
      <xdr:col>1</xdr:col>
      <xdr:colOff>1248410</xdr:colOff>
      <xdr:row>74</xdr:row>
      <xdr:rowOff>1295400</xdr:rowOff>
    </xdr:to>
    <xdr:pic>
      <xdr:nvPicPr>
        <xdr:cNvPr id="488" name="图片 487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618615" y="124440315"/>
          <a:ext cx="1181735" cy="1241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184150</xdr:colOff>
      <xdr:row>76</xdr:row>
      <xdr:rowOff>193675</xdr:rowOff>
    </xdr:from>
    <xdr:to>
      <xdr:col>1</xdr:col>
      <xdr:colOff>1434465</xdr:colOff>
      <xdr:row>76</xdr:row>
      <xdr:rowOff>2127885</xdr:rowOff>
    </xdr:to>
    <xdr:pic>
      <xdr:nvPicPr>
        <xdr:cNvPr id="491" name="图片 490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765300" y="121675525"/>
          <a:ext cx="1250315" cy="1934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155575</xdr:colOff>
      <xdr:row>77</xdr:row>
      <xdr:rowOff>146050</xdr:rowOff>
    </xdr:from>
    <xdr:to>
      <xdr:col>1</xdr:col>
      <xdr:colOff>1405890</xdr:colOff>
      <xdr:row>77</xdr:row>
      <xdr:rowOff>2080260</xdr:rowOff>
    </xdr:to>
    <xdr:pic>
      <xdr:nvPicPr>
        <xdr:cNvPr id="493" name="图片 492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736725" y="123875800"/>
          <a:ext cx="1250315" cy="1934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85725</xdr:colOff>
      <xdr:row>79</xdr:row>
      <xdr:rowOff>38100</xdr:rowOff>
    </xdr:from>
    <xdr:to>
      <xdr:col>1</xdr:col>
      <xdr:colOff>1704975</xdr:colOff>
      <xdr:row>79</xdr:row>
      <xdr:rowOff>2609215</xdr:rowOff>
    </xdr:to>
    <xdr:pic>
      <xdr:nvPicPr>
        <xdr:cNvPr id="495" name="图片 494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637665" y="135498840"/>
          <a:ext cx="1619250" cy="2571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80</xdr:row>
      <xdr:rowOff>69850</xdr:rowOff>
    </xdr:from>
    <xdr:to>
      <xdr:col>1</xdr:col>
      <xdr:colOff>1534160</xdr:colOff>
      <xdr:row>80</xdr:row>
      <xdr:rowOff>2327910</xdr:rowOff>
    </xdr:to>
    <xdr:pic>
      <xdr:nvPicPr>
        <xdr:cNvPr id="496" name="图片 495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628140" y="138172190"/>
          <a:ext cx="1457960" cy="2258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81</xdr:row>
      <xdr:rowOff>31750</xdr:rowOff>
    </xdr:from>
    <xdr:to>
      <xdr:col>1</xdr:col>
      <xdr:colOff>1534160</xdr:colOff>
      <xdr:row>81</xdr:row>
      <xdr:rowOff>2369185</xdr:rowOff>
    </xdr:to>
    <xdr:pic>
      <xdr:nvPicPr>
        <xdr:cNvPr id="497" name="图片 496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599565" y="140508990"/>
          <a:ext cx="1486535" cy="2337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82</xdr:row>
      <xdr:rowOff>31750</xdr:rowOff>
    </xdr:from>
    <xdr:to>
      <xdr:col>1</xdr:col>
      <xdr:colOff>1774825</xdr:colOff>
      <xdr:row>82</xdr:row>
      <xdr:rowOff>777875</xdr:rowOff>
    </xdr:to>
    <xdr:pic>
      <xdr:nvPicPr>
        <xdr:cNvPr id="636" name="图片 635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602740" y="142934690"/>
          <a:ext cx="1724025" cy="746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51435</xdr:colOff>
      <xdr:row>83</xdr:row>
      <xdr:rowOff>31750</xdr:rowOff>
    </xdr:from>
    <xdr:to>
      <xdr:col>1</xdr:col>
      <xdr:colOff>1774825</xdr:colOff>
      <xdr:row>83</xdr:row>
      <xdr:rowOff>576580</xdr:rowOff>
    </xdr:to>
    <xdr:pic>
      <xdr:nvPicPr>
        <xdr:cNvPr id="637" name="图片 636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03375" y="143760190"/>
          <a:ext cx="1723390" cy="544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84</xdr:row>
      <xdr:rowOff>38100</xdr:rowOff>
    </xdr:from>
    <xdr:to>
      <xdr:col>1</xdr:col>
      <xdr:colOff>1774825</xdr:colOff>
      <xdr:row>84</xdr:row>
      <xdr:rowOff>554355</xdr:rowOff>
    </xdr:to>
    <xdr:pic>
      <xdr:nvPicPr>
        <xdr:cNvPr id="638" name="图片 637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596390" y="144388840"/>
          <a:ext cx="1730375" cy="516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85</xdr:row>
      <xdr:rowOff>38100</xdr:rowOff>
    </xdr:from>
    <xdr:to>
      <xdr:col>1</xdr:col>
      <xdr:colOff>1774825</xdr:colOff>
      <xdr:row>85</xdr:row>
      <xdr:rowOff>660400</xdr:rowOff>
    </xdr:to>
    <xdr:pic>
      <xdr:nvPicPr>
        <xdr:cNvPr id="639" name="图片 638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615440" y="144985740"/>
          <a:ext cx="1711325" cy="622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86</xdr:row>
      <xdr:rowOff>44450</xdr:rowOff>
    </xdr:from>
    <xdr:to>
      <xdr:col>1</xdr:col>
      <xdr:colOff>1774825</xdr:colOff>
      <xdr:row>86</xdr:row>
      <xdr:rowOff>705485</xdr:rowOff>
    </xdr:to>
    <xdr:pic>
      <xdr:nvPicPr>
        <xdr:cNvPr id="640" name="图片 639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590040" y="145703290"/>
          <a:ext cx="1736725" cy="661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87</xdr:row>
      <xdr:rowOff>53975</xdr:rowOff>
    </xdr:from>
    <xdr:to>
      <xdr:col>1</xdr:col>
      <xdr:colOff>1774825</xdr:colOff>
      <xdr:row>87</xdr:row>
      <xdr:rowOff>1350010</xdr:rowOff>
    </xdr:to>
    <xdr:pic>
      <xdr:nvPicPr>
        <xdr:cNvPr id="643" name="图片 642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16200000">
          <a:off x="1821180" y="146265265"/>
          <a:ext cx="1296035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88</xdr:row>
      <xdr:rowOff>44450</xdr:rowOff>
    </xdr:from>
    <xdr:to>
      <xdr:col>1</xdr:col>
      <xdr:colOff>1774825</xdr:colOff>
      <xdr:row>88</xdr:row>
      <xdr:rowOff>727075</xdr:rowOff>
    </xdr:to>
    <xdr:pic>
      <xdr:nvPicPr>
        <xdr:cNvPr id="644" name="图片 643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602740" y="147862290"/>
          <a:ext cx="1724025" cy="682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89</xdr:row>
      <xdr:rowOff>38100</xdr:rowOff>
    </xdr:from>
    <xdr:to>
      <xdr:col>1</xdr:col>
      <xdr:colOff>1774825</xdr:colOff>
      <xdr:row>89</xdr:row>
      <xdr:rowOff>634365</xdr:rowOff>
    </xdr:to>
    <xdr:pic>
      <xdr:nvPicPr>
        <xdr:cNvPr id="645" name="图片 644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596390" y="148656040"/>
          <a:ext cx="1730375" cy="596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90</xdr:row>
      <xdr:rowOff>50800</xdr:rowOff>
    </xdr:from>
    <xdr:to>
      <xdr:col>1</xdr:col>
      <xdr:colOff>1774825</xdr:colOff>
      <xdr:row>90</xdr:row>
      <xdr:rowOff>591820</xdr:rowOff>
    </xdr:to>
    <xdr:pic>
      <xdr:nvPicPr>
        <xdr:cNvPr id="646" name="图片 645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609090" y="149341840"/>
          <a:ext cx="1717675" cy="541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69850</xdr:colOff>
      <xdr:row>91</xdr:row>
      <xdr:rowOff>50800</xdr:rowOff>
    </xdr:from>
    <xdr:to>
      <xdr:col>1</xdr:col>
      <xdr:colOff>1774825</xdr:colOff>
      <xdr:row>91</xdr:row>
      <xdr:rowOff>570230</xdr:rowOff>
    </xdr:to>
    <xdr:pic>
      <xdr:nvPicPr>
        <xdr:cNvPr id="647" name="图片 646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621790" y="149976840"/>
          <a:ext cx="1704975" cy="519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92</xdr:row>
      <xdr:rowOff>44450</xdr:rowOff>
    </xdr:from>
    <xdr:to>
      <xdr:col>1</xdr:col>
      <xdr:colOff>1774825</xdr:colOff>
      <xdr:row>92</xdr:row>
      <xdr:rowOff>554355</xdr:rowOff>
    </xdr:to>
    <xdr:pic>
      <xdr:nvPicPr>
        <xdr:cNvPr id="648" name="图片 647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609090" y="150605490"/>
          <a:ext cx="1717675" cy="509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93</xdr:row>
      <xdr:rowOff>57150</xdr:rowOff>
    </xdr:from>
    <xdr:to>
      <xdr:col>1</xdr:col>
      <xdr:colOff>1774825</xdr:colOff>
      <xdr:row>93</xdr:row>
      <xdr:rowOff>636270</xdr:rowOff>
    </xdr:to>
    <xdr:pic>
      <xdr:nvPicPr>
        <xdr:cNvPr id="649" name="图片 648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609090" y="151202390"/>
          <a:ext cx="1717675" cy="579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94</xdr:row>
      <xdr:rowOff>44450</xdr:rowOff>
    </xdr:from>
    <xdr:to>
      <xdr:col>1</xdr:col>
      <xdr:colOff>1774825</xdr:colOff>
      <xdr:row>94</xdr:row>
      <xdr:rowOff>630555</xdr:rowOff>
    </xdr:to>
    <xdr:pic>
      <xdr:nvPicPr>
        <xdr:cNvPr id="650" name="图片 649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596390" y="151862790"/>
          <a:ext cx="1730375" cy="586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95</xdr:row>
      <xdr:rowOff>44450</xdr:rowOff>
    </xdr:from>
    <xdr:to>
      <xdr:col>1</xdr:col>
      <xdr:colOff>1774825</xdr:colOff>
      <xdr:row>95</xdr:row>
      <xdr:rowOff>582930</xdr:rowOff>
    </xdr:to>
    <xdr:pic>
      <xdr:nvPicPr>
        <xdr:cNvPr id="651" name="图片 650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602740" y="152510490"/>
          <a:ext cx="1724025" cy="538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96</xdr:row>
      <xdr:rowOff>44450</xdr:rowOff>
    </xdr:from>
    <xdr:to>
      <xdr:col>1</xdr:col>
      <xdr:colOff>1774825</xdr:colOff>
      <xdr:row>96</xdr:row>
      <xdr:rowOff>603250</xdr:rowOff>
    </xdr:to>
    <xdr:pic>
      <xdr:nvPicPr>
        <xdr:cNvPr id="652" name="图片 651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09090" y="153145490"/>
          <a:ext cx="1717675" cy="55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97</xdr:row>
      <xdr:rowOff>44450</xdr:rowOff>
    </xdr:from>
    <xdr:to>
      <xdr:col>1</xdr:col>
      <xdr:colOff>1774825</xdr:colOff>
      <xdr:row>97</xdr:row>
      <xdr:rowOff>528955</xdr:rowOff>
    </xdr:to>
    <xdr:pic>
      <xdr:nvPicPr>
        <xdr:cNvPr id="653" name="图片 652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09090" y="153793190"/>
          <a:ext cx="1717675" cy="484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98</xdr:row>
      <xdr:rowOff>50800</xdr:rowOff>
    </xdr:from>
    <xdr:to>
      <xdr:col>1</xdr:col>
      <xdr:colOff>1774825</xdr:colOff>
      <xdr:row>98</xdr:row>
      <xdr:rowOff>1873250</xdr:rowOff>
    </xdr:to>
    <xdr:pic>
      <xdr:nvPicPr>
        <xdr:cNvPr id="654" name="图片 653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609090" y="154409140"/>
          <a:ext cx="1717675" cy="182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99</xdr:row>
      <xdr:rowOff>57150</xdr:rowOff>
    </xdr:from>
    <xdr:to>
      <xdr:col>1</xdr:col>
      <xdr:colOff>1774825</xdr:colOff>
      <xdr:row>99</xdr:row>
      <xdr:rowOff>1907540</xdr:rowOff>
    </xdr:to>
    <xdr:pic>
      <xdr:nvPicPr>
        <xdr:cNvPr id="655" name="图片 654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02740" y="156333190"/>
          <a:ext cx="1724025" cy="1850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100</xdr:row>
      <xdr:rowOff>31750</xdr:rowOff>
    </xdr:from>
    <xdr:to>
      <xdr:col>1</xdr:col>
      <xdr:colOff>1774825</xdr:colOff>
      <xdr:row>100</xdr:row>
      <xdr:rowOff>1569085</xdr:rowOff>
    </xdr:to>
    <xdr:pic>
      <xdr:nvPicPr>
        <xdr:cNvPr id="656" name="图片 655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615440" y="158250890"/>
          <a:ext cx="1711325" cy="1537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101</xdr:row>
      <xdr:rowOff>50800</xdr:rowOff>
    </xdr:from>
    <xdr:to>
      <xdr:col>1</xdr:col>
      <xdr:colOff>1774825</xdr:colOff>
      <xdr:row>101</xdr:row>
      <xdr:rowOff>1459230</xdr:rowOff>
    </xdr:to>
    <xdr:pic>
      <xdr:nvPicPr>
        <xdr:cNvPr id="657" name="图片 656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609090" y="159946340"/>
          <a:ext cx="1717675" cy="1408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102</xdr:row>
      <xdr:rowOff>57150</xdr:rowOff>
    </xdr:from>
    <xdr:to>
      <xdr:col>1</xdr:col>
      <xdr:colOff>1774825</xdr:colOff>
      <xdr:row>102</xdr:row>
      <xdr:rowOff>1191895</xdr:rowOff>
    </xdr:to>
    <xdr:pic>
      <xdr:nvPicPr>
        <xdr:cNvPr id="658" name="图片 657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602740" y="161451290"/>
          <a:ext cx="1724025" cy="1134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69850</xdr:colOff>
      <xdr:row>103</xdr:row>
      <xdr:rowOff>44450</xdr:rowOff>
    </xdr:from>
    <xdr:to>
      <xdr:col>1</xdr:col>
      <xdr:colOff>1774825</xdr:colOff>
      <xdr:row>103</xdr:row>
      <xdr:rowOff>1390650</xdr:rowOff>
    </xdr:to>
    <xdr:pic>
      <xdr:nvPicPr>
        <xdr:cNvPr id="659" name="图片 658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621790" y="162708590"/>
          <a:ext cx="1704975" cy="1346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104</xdr:row>
      <xdr:rowOff>38100</xdr:rowOff>
    </xdr:from>
    <xdr:to>
      <xdr:col>1</xdr:col>
      <xdr:colOff>1774825</xdr:colOff>
      <xdr:row>104</xdr:row>
      <xdr:rowOff>2403475</xdr:rowOff>
    </xdr:to>
    <xdr:pic>
      <xdr:nvPicPr>
        <xdr:cNvPr id="719" name="图片 718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599565" y="194820540"/>
          <a:ext cx="1727200" cy="2365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105</xdr:row>
      <xdr:rowOff>38100</xdr:rowOff>
    </xdr:from>
    <xdr:to>
      <xdr:col>1</xdr:col>
      <xdr:colOff>1774825</xdr:colOff>
      <xdr:row>105</xdr:row>
      <xdr:rowOff>1268730</xdr:rowOff>
    </xdr:to>
    <xdr:pic>
      <xdr:nvPicPr>
        <xdr:cNvPr id="720" name="图片 719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599565" y="197258940"/>
          <a:ext cx="1727200" cy="1230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69850</xdr:colOff>
      <xdr:row>106</xdr:row>
      <xdr:rowOff>50800</xdr:rowOff>
    </xdr:from>
    <xdr:to>
      <xdr:col>1</xdr:col>
      <xdr:colOff>1774825</xdr:colOff>
      <xdr:row>106</xdr:row>
      <xdr:rowOff>1286510</xdr:rowOff>
    </xdr:to>
    <xdr:pic>
      <xdr:nvPicPr>
        <xdr:cNvPr id="766" name="图片 765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16200000">
          <a:off x="1856105" y="198344790"/>
          <a:ext cx="1235710" cy="1704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107</xdr:row>
      <xdr:rowOff>34925</xdr:rowOff>
    </xdr:from>
    <xdr:to>
      <xdr:col>1</xdr:col>
      <xdr:colOff>1774825</xdr:colOff>
      <xdr:row>107</xdr:row>
      <xdr:rowOff>946785</xdr:rowOff>
    </xdr:to>
    <xdr:pic>
      <xdr:nvPicPr>
        <xdr:cNvPr id="771" name="图片 770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599565" y="205142465"/>
          <a:ext cx="1727200" cy="911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110</xdr:row>
      <xdr:rowOff>44450</xdr:rowOff>
    </xdr:from>
    <xdr:to>
      <xdr:col>1</xdr:col>
      <xdr:colOff>1774825</xdr:colOff>
      <xdr:row>110</xdr:row>
      <xdr:rowOff>1946910</xdr:rowOff>
    </xdr:to>
    <xdr:pic>
      <xdr:nvPicPr>
        <xdr:cNvPr id="773" name="图片 772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09090" y="211159090"/>
          <a:ext cx="1717675" cy="190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111</xdr:row>
      <xdr:rowOff>50800</xdr:rowOff>
    </xdr:from>
    <xdr:to>
      <xdr:col>1</xdr:col>
      <xdr:colOff>1774825</xdr:colOff>
      <xdr:row>111</xdr:row>
      <xdr:rowOff>1551940</xdr:rowOff>
    </xdr:to>
    <xdr:pic>
      <xdr:nvPicPr>
        <xdr:cNvPr id="774" name="图片 773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599565" y="213184740"/>
          <a:ext cx="1727200" cy="1501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65087</xdr:colOff>
      <xdr:row>112</xdr:row>
      <xdr:rowOff>49212</xdr:rowOff>
    </xdr:from>
    <xdr:to>
      <xdr:col>1</xdr:col>
      <xdr:colOff>1774825</xdr:colOff>
      <xdr:row>112</xdr:row>
      <xdr:rowOff>1290637</xdr:rowOff>
    </xdr:to>
    <xdr:pic>
      <xdr:nvPicPr>
        <xdr:cNvPr id="775" name="图片 774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16200000">
          <a:off x="1251743" y="163499535"/>
          <a:ext cx="1241425" cy="170973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113</xdr:row>
      <xdr:rowOff>38100</xdr:rowOff>
    </xdr:from>
    <xdr:to>
      <xdr:col>1</xdr:col>
      <xdr:colOff>1774825</xdr:colOff>
      <xdr:row>113</xdr:row>
      <xdr:rowOff>1111885</xdr:rowOff>
    </xdr:to>
    <xdr:pic>
      <xdr:nvPicPr>
        <xdr:cNvPr id="776" name="图片 775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609090" y="216093040"/>
          <a:ext cx="1717675" cy="1073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114</xdr:row>
      <xdr:rowOff>53975</xdr:rowOff>
    </xdr:from>
    <xdr:to>
      <xdr:col>1</xdr:col>
      <xdr:colOff>1774825</xdr:colOff>
      <xdr:row>114</xdr:row>
      <xdr:rowOff>1394460</xdr:rowOff>
    </xdr:to>
    <xdr:pic>
      <xdr:nvPicPr>
        <xdr:cNvPr id="777" name="图片 776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609090" y="217264615"/>
          <a:ext cx="1717675" cy="1340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77470</xdr:colOff>
      <xdr:row>116</xdr:row>
      <xdr:rowOff>24765</xdr:rowOff>
    </xdr:from>
    <xdr:to>
      <xdr:col>1</xdr:col>
      <xdr:colOff>1734185</xdr:colOff>
      <xdr:row>116</xdr:row>
      <xdr:rowOff>1252220</xdr:rowOff>
    </xdr:to>
    <xdr:pic>
      <xdr:nvPicPr>
        <xdr:cNvPr id="778" name="图片 777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16200000">
          <a:off x="1844040" y="219814775"/>
          <a:ext cx="1227455" cy="1656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118</xdr:row>
      <xdr:rowOff>47625</xdr:rowOff>
    </xdr:from>
    <xdr:to>
      <xdr:col>1</xdr:col>
      <xdr:colOff>1774825</xdr:colOff>
      <xdr:row>118</xdr:row>
      <xdr:rowOff>1386205</xdr:rowOff>
    </xdr:to>
    <xdr:pic>
      <xdr:nvPicPr>
        <xdr:cNvPr id="780" name="图片 779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16200000">
          <a:off x="1795145" y="223567625"/>
          <a:ext cx="1338580" cy="1724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49847</xdr:colOff>
      <xdr:row>117</xdr:row>
      <xdr:rowOff>40322</xdr:rowOff>
    </xdr:from>
    <xdr:to>
      <xdr:col>1</xdr:col>
      <xdr:colOff>1774825</xdr:colOff>
      <xdr:row>117</xdr:row>
      <xdr:rowOff>1058227</xdr:rowOff>
    </xdr:to>
    <xdr:pic>
      <xdr:nvPicPr>
        <xdr:cNvPr id="781" name="图片 780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16200000">
          <a:off x="1355883" y="170038765"/>
          <a:ext cx="1017905" cy="17249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119</xdr:row>
      <xdr:rowOff>47625</xdr:rowOff>
    </xdr:from>
    <xdr:to>
      <xdr:col>1</xdr:col>
      <xdr:colOff>1774825</xdr:colOff>
      <xdr:row>119</xdr:row>
      <xdr:rowOff>1325880</xdr:rowOff>
    </xdr:to>
    <xdr:pic>
      <xdr:nvPicPr>
        <xdr:cNvPr id="782" name="图片 781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16200000">
          <a:off x="1856800" y="224939195"/>
          <a:ext cx="1278255" cy="1717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56515</xdr:colOff>
      <xdr:row>120</xdr:row>
      <xdr:rowOff>53340</xdr:rowOff>
    </xdr:from>
    <xdr:to>
      <xdr:col>1</xdr:col>
      <xdr:colOff>1774825</xdr:colOff>
      <xdr:row>120</xdr:row>
      <xdr:rowOff>1259840</xdr:rowOff>
    </xdr:to>
    <xdr:pic>
      <xdr:nvPicPr>
        <xdr:cNvPr id="783" name="图片 782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16200000">
          <a:off x="1892360" y="226280768"/>
          <a:ext cx="1206500" cy="1718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121</xdr:row>
      <xdr:rowOff>38100</xdr:rowOff>
    </xdr:from>
    <xdr:to>
      <xdr:col>1</xdr:col>
      <xdr:colOff>1774825</xdr:colOff>
      <xdr:row>121</xdr:row>
      <xdr:rowOff>1407160</xdr:rowOff>
    </xdr:to>
    <xdr:pic>
      <xdr:nvPicPr>
        <xdr:cNvPr id="784" name="图片 783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16200000">
          <a:off x="1808223" y="227663087"/>
          <a:ext cx="1369060" cy="1724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54610</xdr:colOff>
      <xdr:row>122</xdr:row>
      <xdr:rowOff>51435</xdr:rowOff>
    </xdr:from>
    <xdr:to>
      <xdr:col>1</xdr:col>
      <xdr:colOff>1774825</xdr:colOff>
      <xdr:row>122</xdr:row>
      <xdr:rowOff>1062355</xdr:rowOff>
    </xdr:to>
    <xdr:pic>
      <xdr:nvPicPr>
        <xdr:cNvPr id="786" name="图片 785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16200000">
          <a:off x="1990767" y="228982707"/>
          <a:ext cx="1010920" cy="1720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123</xdr:row>
      <xdr:rowOff>34925</xdr:rowOff>
    </xdr:from>
    <xdr:to>
      <xdr:col>1</xdr:col>
      <xdr:colOff>1774825</xdr:colOff>
      <xdr:row>123</xdr:row>
      <xdr:rowOff>1487170</xdr:rowOff>
    </xdr:to>
    <xdr:pic>
      <xdr:nvPicPr>
        <xdr:cNvPr id="787" name="图片 786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612265" y="230415465"/>
          <a:ext cx="1714500" cy="1452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52705</xdr:colOff>
      <xdr:row>124</xdr:row>
      <xdr:rowOff>43180</xdr:rowOff>
    </xdr:from>
    <xdr:to>
      <xdr:col>1</xdr:col>
      <xdr:colOff>1774825</xdr:colOff>
      <xdr:row>124</xdr:row>
      <xdr:rowOff>1214120</xdr:rowOff>
    </xdr:to>
    <xdr:pic>
      <xdr:nvPicPr>
        <xdr:cNvPr id="788" name="图片 787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16200000">
          <a:off x="1880235" y="231684830"/>
          <a:ext cx="117094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125</xdr:row>
      <xdr:rowOff>50800</xdr:rowOff>
    </xdr:from>
    <xdr:to>
      <xdr:col>1</xdr:col>
      <xdr:colOff>1774825</xdr:colOff>
      <xdr:row>125</xdr:row>
      <xdr:rowOff>1581150</xdr:rowOff>
    </xdr:to>
    <xdr:pic>
      <xdr:nvPicPr>
        <xdr:cNvPr id="789" name="图片 788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615440" y="233225340"/>
          <a:ext cx="1711325" cy="1530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79375</xdr:colOff>
      <xdr:row>126</xdr:row>
      <xdr:rowOff>47625</xdr:rowOff>
    </xdr:from>
    <xdr:to>
      <xdr:col>1</xdr:col>
      <xdr:colOff>1774825</xdr:colOff>
      <xdr:row>126</xdr:row>
      <xdr:rowOff>2166620</xdr:rowOff>
    </xdr:to>
    <xdr:pic>
      <xdr:nvPicPr>
        <xdr:cNvPr id="790" name="图片 789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631315" y="234847765"/>
          <a:ext cx="1695450" cy="2118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60642</xdr:colOff>
      <xdr:row>127</xdr:row>
      <xdr:rowOff>51117</xdr:rowOff>
    </xdr:from>
    <xdr:to>
      <xdr:col>1</xdr:col>
      <xdr:colOff>1774825</xdr:colOff>
      <xdr:row>127</xdr:row>
      <xdr:rowOff>1481772</xdr:rowOff>
    </xdr:to>
    <xdr:pic>
      <xdr:nvPicPr>
        <xdr:cNvPr id="791" name="图片 790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16200000">
          <a:off x="1753870" y="236919135"/>
          <a:ext cx="1430655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128</xdr:row>
      <xdr:rowOff>50800</xdr:rowOff>
    </xdr:from>
    <xdr:to>
      <xdr:col>1</xdr:col>
      <xdr:colOff>1774825</xdr:colOff>
      <xdr:row>128</xdr:row>
      <xdr:rowOff>2095500</xdr:rowOff>
    </xdr:to>
    <xdr:pic>
      <xdr:nvPicPr>
        <xdr:cNvPr id="792" name="图片 791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618615" y="238546640"/>
          <a:ext cx="1708150" cy="2044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129</xdr:row>
      <xdr:rowOff>50800</xdr:rowOff>
    </xdr:from>
    <xdr:to>
      <xdr:col>1</xdr:col>
      <xdr:colOff>1774825</xdr:colOff>
      <xdr:row>129</xdr:row>
      <xdr:rowOff>2351405</xdr:rowOff>
    </xdr:to>
    <xdr:pic>
      <xdr:nvPicPr>
        <xdr:cNvPr id="793" name="图片 792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612265" y="240680240"/>
          <a:ext cx="1714500" cy="2300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130</xdr:row>
      <xdr:rowOff>47625</xdr:rowOff>
    </xdr:from>
    <xdr:to>
      <xdr:col>1</xdr:col>
      <xdr:colOff>1774825</xdr:colOff>
      <xdr:row>130</xdr:row>
      <xdr:rowOff>1059815</xdr:rowOff>
    </xdr:to>
    <xdr:pic>
      <xdr:nvPicPr>
        <xdr:cNvPr id="794" name="图片 793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609090" y="243064665"/>
          <a:ext cx="1717675" cy="1012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131</xdr:row>
      <xdr:rowOff>47625</xdr:rowOff>
    </xdr:from>
    <xdr:to>
      <xdr:col>1</xdr:col>
      <xdr:colOff>1774825</xdr:colOff>
      <xdr:row>131</xdr:row>
      <xdr:rowOff>1861185</xdr:rowOff>
    </xdr:to>
    <xdr:pic>
      <xdr:nvPicPr>
        <xdr:cNvPr id="795" name="图片 794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609090" y="244156865"/>
          <a:ext cx="1717675" cy="1813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133</xdr:row>
      <xdr:rowOff>47625</xdr:rowOff>
    </xdr:from>
    <xdr:to>
      <xdr:col>1</xdr:col>
      <xdr:colOff>1774825</xdr:colOff>
      <xdr:row>133</xdr:row>
      <xdr:rowOff>2078355</xdr:rowOff>
    </xdr:to>
    <xdr:pic>
      <xdr:nvPicPr>
        <xdr:cNvPr id="797" name="图片 796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612265" y="247166765"/>
          <a:ext cx="1714500" cy="20307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68262</xdr:colOff>
      <xdr:row>134</xdr:row>
      <xdr:rowOff>55562</xdr:rowOff>
    </xdr:from>
    <xdr:to>
      <xdr:col>1</xdr:col>
      <xdr:colOff>1774825</xdr:colOff>
      <xdr:row>134</xdr:row>
      <xdr:rowOff>1326832</xdr:rowOff>
    </xdr:to>
    <xdr:pic>
      <xdr:nvPicPr>
        <xdr:cNvPr id="799" name="图片 798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16200000">
          <a:off x="1837690" y="249064780"/>
          <a:ext cx="1271270" cy="1706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61277</xdr:colOff>
      <xdr:row>135</xdr:row>
      <xdr:rowOff>54927</xdr:rowOff>
    </xdr:from>
    <xdr:to>
      <xdr:col>1</xdr:col>
      <xdr:colOff>1774825</xdr:colOff>
      <xdr:row>135</xdr:row>
      <xdr:rowOff>1408112</xdr:rowOff>
    </xdr:to>
    <xdr:pic>
      <xdr:nvPicPr>
        <xdr:cNvPr id="800" name="图片 799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16200000">
          <a:off x="1793240" y="250460510"/>
          <a:ext cx="1353185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44767</xdr:colOff>
      <xdr:row>136</xdr:row>
      <xdr:rowOff>32067</xdr:rowOff>
    </xdr:from>
    <xdr:to>
      <xdr:col>1</xdr:col>
      <xdr:colOff>1774825</xdr:colOff>
      <xdr:row>136</xdr:row>
      <xdr:rowOff>962977</xdr:rowOff>
    </xdr:to>
    <xdr:pic>
      <xdr:nvPicPr>
        <xdr:cNvPr id="801" name="图片 800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5400000">
          <a:off x="2024281" y="251636779"/>
          <a:ext cx="930910" cy="173005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53975</xdr:colOff>
      <xdr:row>137</xdr:row>
      <xdr:rowOff>47625</xdr:rowOff>
    </xdr:from>
    <xdr:to>
      <xdr:col>1</xdr:col>
      <xdr:colOff>1774825</xdr:colOff>
      <xdr:row>137</xdr:row>
      <xdr:rowOff>857885</xdr:rowOff>
    </xdr:to>
    <xdr:pic>
      <xdr:nvPicPr>
        <xdr:cNvPr id="802" name="图片 801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16200000">
          <a:off x="2089210" y="252613372"/>
          <a:ext cx="810260" cy="1720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62865</xdr:colOff>
      <xdr:row>138</xdr:row>
      <xdr:rowOff>43815</xdr:rowOff>
    </xdr:from>
    <xdr:to>
      <xdr:col>1</xdr:col>
      <xdr:colOff>1774825</xdr:colOff>
      <xdr:row>138</xdr:row>
      <xdr:rowOff>895985</xdr:rowOff>
    </xdr:to>
    <xdr:pic>
      <xdr:nvPicPr>
        <xdr:cNvPr id="803" name="图片 802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16200000">
          <a:off x="2072700" y="253538325"/>
          <a:ext cx="852170" cy="171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37782</xdr:colOff>
      <xdr:row>139</xdr:row>
      <xdr:rowOff>44132</xdr:rowOff>
    </xdr:from>
    <xdr:to>
      <xdr:col>1</xdr:col>
      <xdr:colOff>1774825</xdr:colOff>
      <xdr:row>139</xdr:row>
      <xdr:rowOff>846772</xdr:rowOff>
    </xdr:to>
    <xdr:pic>
      <xdr:nvPicPr>
        <xdr:cNvPr id="804" name="图片 803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16200000">
          <a:off x="2084924" y="254442495"/>
          <a:ext cx="802640" cy="173704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37782</xdr:colOff>
      <xdr:row>140</xdr:row>
      <xdr:rowOff>47307</xdr:rowOff>
    </xdr:from>
    <xdr:to>
      <xdr:col>1</xdr:col>
      <xdr:colOff>1774825</xdr:colOff>
      <xdr:row>140</xdr:row>
      <xdr:rowOff>931227</xdr:rowOff>
    </xdr:to>
    <xdr:pic>
      <xdr:nvPicPr>
        <xdr:cNvPr id="805" name="图片 804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16200000">
          <a:off x="2044284" y="255374555"/>
          <a:ext cx="883920" cy="173704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58737</xdr:colOff>
      <xdr:row>141</xdr:row>
      <xdr:rowOff>48577</xdr:rowOff>
    </xdr:from>
    <xdr:to>
      <xdr:col>1</xdr:col>
      <xdr:colOff>1774825</xdr:colOff>
      <xdr:row>141</xdr:row>
      <xdr:rowOff>1370647</xdr:rowOff>
    </xdr:to>
    <xdr:pic>
      <xdr:nvPicPr>
        <xdr:cNvPr id="806" name="图片 805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16200000">
          <a:off x="1835686" y="256569217"/>
          <a:ext cx="1322070" cy="171608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50165</xdr:colOff>
      <xdr:row>142</xdr:row>
      <xdr:rowOff>43815</xdr:rowOff>
    </xdr:from>
    <xdr:to>
      <xdr:col>1</xdr:col>
      <xdr:colOff>1774825</xdr:colOff>
      <xdr:row>142</xdr:row>
      <xdr:rowOff>1304925</xdr:rowOff>
    </xdr:to>
    <xdr:pic>
      <xdr:nvPicPr>
        <xdr:cNvPr id="807" name="图片 806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16200000">
          <a:off x="1861880" y="257939540"/>
          <a:ext cx="126111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143</xdr:row>
      <xdr:rowOff>60325</xdr:rowOff>
    </xdr:from>
    <xdr:to>
      <xdr:col>1</xdr:col>
      <xdr:colOff>1774825</xdr:colOff>
      <xdr:row>143</xdr:row>
      <xdr:rowOff>664210</xdr:rowOff>
    </xdr:to>
    <xdr:pic>
      <xdr:nvPicPr>
        <xdr:cNvPr id="808" name="图片 807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618040" y="259522081"/>
          <a:ext cx="1736725" cy="603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144</xdr:row>
      <xdr:rowOff>53975</xdr:rowOff>
    </xdr:from>
    <xdr:to>
      <xdr:col>1</xdr:col>
      <xdr:colOff>1774825</xdr:colOff>
      <xdr:row>144</xdr:row>
      <xdr:rowOff>743585</xdr:rowOff>
    </xdr:to>
    <xdr:pic>
      <xdr:nvPicPr>
        <xdr:cNvPr id="809" name="图片 808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618040" y="260214987"/>
          <a:ext cx="1736725" cy="689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145</xdr:row>
      <xdr:rowOff>41275</xdr:rowOff>
    </xdr:from>
    <xdr:to>
      <xdr:col>1</xdr:col>
      <xdr:colOff>1774825</xdr:colOff>
      <xdr:row>145</xdr:row>
      <xdr:rowOff>713105</xdr:rowOff>
    </xdr:to>
    <xdr:pic>
      <xdr:nvPicPr>
        <xdr:cNvPr id="810" name="图片 809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640265" y="261003596"/>
          <a:ext cx="1714500" cy="671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146</xdr:row>
      <xdr:rowOff>44450</xdr:rowOff>
    </xdr:from>
    <xdr:to>
      <xdr:col>1</xdr:col>
      <xdr:colOff>1774825</xdr:colOff>
      <xdr:row>146</xdr:row>
      <xdr:rowOff>828675</xdr:rowOff>
    </xdr:to>
    <xdr:pic>
      <xdr:nvPicPr>
        <xdr:cNvPr id="811" name="图片 810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16200000">
          <a:off x="2103815" y="261303558"/>
          <a:ext cx="784225" cy="1717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56515</xdr:colOff>
      <xdr:row>147</xdr:row>
      <xdr:rowOff>53340</xdr:rowOff>
    </xdr:from>
    <xdr:to>
      <xdr:col>1</xdr:col>
      <xdr:colOff>1774825</xdr:colOff>
      <xdr:row>147</xdr:row>
      <xdr:rowOff>830580</xdr:rowOff>
    </xdr:to>
    <xdr:pic>
      <xdr:nvPicPr>
        <xdr:cNvPr id="812" name="图片 811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16200000">
          <a:off x="2106990" y="262185543"/>
          <a:ext cx="777240" cy="1718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46672</xdr:colOff>
      <xdr:row>148</xdr:row>
      <xdr:rowOff>40322</xdr:rowOff>
    </xdr:from>
    <xdr:to>
      <xdr:col>1</xdr:col>
      <xdr:colOff>1774825</xdr:colOff>
      <xdr:row>148</xdr:row>
      <xdr:rowOff>863917</xdr:rowOff>
    </xdr:to>
    <xdr:pic>
      <xdr:nvPicPr>
        <xdr:cNvPr id="813" name="图片 812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16200000">
          <a:off x="2078891" y="263067686"/>
          <a:ext cx="823595" cy="172815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53975</xdr:colOff>
      <xdr:row>149</xdr:row>
      <xdr:rowOff>47625</xdr:rowOff>
    </xdr:from>
    <xdr:to>
      <xdr:col>1</xdr:col>
      <xdr:colOff>1774825</xdr:colOff>
      <xdr:row>149</xdr:row>
      <xdr:rowOff>927735</xdr:rowOff>
    </xdr:to>
    <xdr:pic>
      <xdr:nvPicPr>
        <xdr:cNvPr id="814" name="图片 813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16200000">
          <a:off x="2054285" y="264021600"/>
          <a:ext cx="880110" cy="1720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53340</xdr:colOff>
      <xdr:row>150</xdr:row>
      <xdr:rowOff>53340</xdr:rowOff>
    </xdr:from>
    <xdr:to>
      <xdr:col>1</xdr:col>
      <xdr:colOff>1774825</xdr:colOff>
      <xdr:row>150</xdr:row>
      <xdr:rowOff>653415</xdr:rowOff>
    </xdr:to>
    <xdr:pic>
      <xdr:nvPicPr>
        <xdr:cNvPr id="815" name="图片 814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16200000">
          <a:off x="2165985" y="264899775"/>
          <a:ext cx="600075" cy="1721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80645</xdr:colOff>
      <xdr:row>151</xdr:row>
      <xdr:rowOff>52070</xdr:rowOff>
    </xdr:from>
    <xdr:to>
      <xdr:col>1</xdr:col>
      <xdr:colOff>1774825</xdr:colOff>
      <xdr:row>151</xdr:row>
      <xdr:rowOff>1163320</xdr:rowOff>
    </xdr:to>
    <xdr:pic>
      <xdr:nvPicPr>
        <xdr:cNvPr id="816" name="图片 815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16200000">
          <a:off x="1924050" y="265866245"/>
          <a:ext cx="1111250" cy="1694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152</xdr:row>
      <xdr:rowOff>38100</xdr:rowOff>
    </xdr:from>
    <xdr:to>
      <xdr:col>1</xdr:col>
      <xdr:colOff>1774825</xdr:colOff>
      <xdr:row>152</xdr:row>
      <xdr:rowOff>2070100</xdr:rowOff>
    </xdr:to>
    <xdr:pic>
      <xdr:nvPicPr>
        <xdr:cNvPr id="817" name="图片 816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602740" y="269534640"/>
          <a:ext cx="1724025" cy="203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153</xdr:row>
      <xdr:rowOff>47625</xdr:rowOff>
    </xdr:from>
    <xdr:to>
      <xdr:col>1</xdr:col>
      <xdr:colOff>1774825</xdr:colOff>
      <xdr:row>153</xdr:row>
      <xdr:rowOff>1141730</xdr:rowOff>
    </xdr:to>
    <xdr:pic>
      <xdr:nvPicPr>
        <xdr:cNvPr id="852" name="图片 851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599565" y="272744565"/>
          <a:ext cx="1727200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154</xdr:row>
      <xdr:rowOff>47625</xdr:rowOff>
    </xdr:from>
    <xdr:to>
      <xdr:col>1</xdr:col>
      <xdr:colOff>1774825</xdr:colOff>
      <xdr:row>154</xdr:row>
      <xdr:rowOff>1047115</xdr:rowOff>
    </xdr:to>
    <xdr:pic>
      <xdr:nvPicPr>
        <xdr:cNvPr id="853" name="图片 852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599565" y="273925665"/>
          <a:ext cx="1727200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155</xdr:row>
      <xdr:rowOff>38100</xdr:rowOff>
    </xdr:from>
    <xdr:to>
      <xdr:col>1</xdr:col>
      <xdr:colOff>1774825</xdr:colOff>
      <xdr:row>155</xdr:row>
      <xdr:rowOff>1160780</xdr:rowOff>
    </xdr:to>
    <xdr:pic>
      <xdr:nvPicPr>
        <xdr:cNvPr id="854" name="图片 853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599565" y="274995640"/>
          <a:ext cx="1727200" cy="1122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156</xdr:row>
      <xdr:rowOff>60325</xdr:rowOff>
    </xdr:from>
    <xdr:to>
      <xdr:col>1</xdr:col>
      <xdr:colOff>1774825</xdr:colOff>
      <xdr:row>156</xdr:row>
      <xdr:rowOff>1085215</xdr:rowOff>
    </xdr:to>
    <xdr:pic>
      <xdr:nvPicPr>
        <xdr:cNvPr id="855" name="图片 854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599565" y="276249765"/>
          <a:ext cx="1727200" cy="102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36830</xdr:colOff>
      <xdr:row>157</xdr:row>
      <xdr:rowOff>41275</xdr:rowOff>
    </xdr:from>
    <xdr:to>
      <xdr:col>1</xdr:col>
      <xdr:colOff>1774825</xdr:colOff>
      <xdr:row>157</xdr:row>
      <xdr:rowOff>1403350</xdr:rowOff>
    </xdr:to>
    <xdr:pic>
      <xdr:nvPicPr>
        <xdr:cNvPr id="856" name="图片 855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588770" y="277361015"/>
          <a:ext cx="1737995" cy="1362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158</xdr:row>
      <xdr:rowOff>38100</xdr:rowOff>
    </xdr:from>
    <xdr:to>
      <xdr:col>1</xdr:col>
      <xdr:colOff>1774825</xdr:colOff>
      <xdr:row>158</xdr:row>
      <xdr:rowOff>1454785</xdr:rowOff>
    </xdr:to>
    <xdr:pic>
      <xdr:nvPicPr>
        <xdr:cNvPr id="857" name="图片 856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624390" y="278795540"/>
          <a:ext cx="1730375" cy="1416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159</xdr:row>
      <xdr:rowOff>44450</xdr:rowOff>
    </xdr:from>
    <xdr:to>
      <xdr:col>1</xdr:col>
      <xdr:colOff>1774825</xdr:colOff>
      <xdr:row>159</xdr:row>
      <xdr:rowOff>1377950</xdr:rowOff>
    </xdr:to>
    <xdr:pic>
      <xdr:nvPicPr>
        <xdr:cNvPr id="858" name="图片 857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596390" y="280310590"/>
          <a:ext cx="1730375" cy="1333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160</xdr:row>
      <xdr:rowOff>50800</xdr:rowOff>
    </xdr:from>
    <xdr:to>
      <xdr:col>1</xdr:col>
      <xdr:colOff>1774825</xdr:colOff>
      <xdr:row>160</xdr:row>
      <xdr:rowOff>1448435</xdr:rowOff>
    </xdr:to>
    <xdr:pic>
      <xdr:nvPicPr>
        <xdr:cNvPr id="859" name="图片 858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009650" y="226398534"/>
          <a:ext cx="1717675" cy="1397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41275</xdr:colOff>
      <xdr:row>161</xdr:row>
      <xdr:rowOff>44450</xdr:rowOff>
    </xdr:from>
    <xdr:to>
      <xdr:col>1</xdr:col>
      <xdr:colOff>1774825</xdr:colOff>
      <xdr:row>161</xdr:row>
      <xdr:rowOff>813435</xdr:rowOff>
    </xdr:to>
    <xdr:pic>
      <xdr:nvPicPr>
        <xdr:cNvPr id="860" name="图片 859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621215" y="283193974"/>
          <a:ext cx="1733550" cy="768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31750</xdr:colOff>
      <xdr:row>162</xdr:row>
      <xdr:rowOff>50800</xdr:rowOff>
    </xdr:from>
    <xdr:to>
      <xdr:col>1</xdr:col>
      <xdr:colOff>1774825</xdr:colOff>
      <xdr:row>162</xdr:row>
      <xdr:rowOff>829945</xdr:rowOff>
    </xdr:to>
    <xdr:pic>
      <xdr:nvPicPr>
        <xdr:cNvPr id="861" name="图片 860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583690" y="284101540"/>
          <a:ext cx="1743075" cy="779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34925</xdr:colOff>
      <xdr:row>163</xdr:row>
      <xdr:rowOff>22225</xdr:rowOff>
    </xdr:from>
    <xdr:to>
      <xdr:col>1</xdr:col>
      <xdr:colOff>1774825</xdr:colOff>
      <xdr:row>163</xdr:row>
      <xdr:rowOff>1195070</xdr:rowOff>
    </xdr:to>
    <xdr:pic>
      <xdr:nvPicPr>
        <xdr:cNvPr id="862" name="图片 861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616075" y="270525875"/>
          <a:ext cx="1739900" cy="1172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164</xdr:row>
      <xdr:rowOff>50800</xdr:rowOff>
    </xdr:from>
    <xdr:to>
      <xdr:col>1</xdr:col>
      <xdr:colOff>1774825</xdr:colOff>
      <xdr:row>164</xdr:row>
      <xdr:rowOff>1162050</xdr:rowOff>
    </xdr:to>
    <xdr:pic>
      <xdr:nvPicPr>
        <xdr:cNvPr id="863" name="图片 862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590040" y="286247840"/>
          <a:ext cx="1736725" cy="1111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41275</xdr:colOff>
      <xdr:row>165</xdr:row>
      <xdr:rowOff>44450</xdr:rowOff>
    </xdr:from>
    <xdr:to>
      <xdr:col>1</xdr:col>
      <xdr:colOff>1774825</xdr:colOff>
      <xdr:row>165</xdr:row>
      <xdr:rowOff>1029335</xdr:rowOff>
    </xdr:to>
    <xdr:pic>
      <xdr:nvPicPr>
        <xdr:cNvPr id="864" name="图片 863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593215" y="287460690"/>
          <a:ext cx="1733550" cy="984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166</xdr:row>
      <xdr:rowOff>47625</xdr:rowOff>
    </xdr:from>
    <xdr:to>
      <xdr:col>1</xdr:col>
      <xdr:colOff>1774825</xdr:colOff>
      <xdr:row>166</xdr:row>
      <xdr:rowOff>2277110</xdr:rowOff>
    </xdr:to>
    <xdr:pic>
      <xdr:nvPicPr>
        <xdr:cNvPr id="865" name="图片 864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627565" y="288507714"/>
          <a:ext cx="1727200" cy="2229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186</xdr:row>
      <xdr:rowOff>41275</xdr:rowOff>
    </xdr:from>
    <xdr:to>
      <xdr:col>1</xdr:col>
      <xdr:colOff>1774825</xdr:colOff>
      <xdr:row>186</xdr:row>
      <xdr:rowOff>1695450</xdr:rowOff>
    </xdr:to>
    <xdr:pic>
      <xdr:nvPicPr>
        <xdr:cNvPr id="866" name="图片 865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608515" y="324314608"/>
          <a:ext cx="1746250" cy="165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31750</xdr:colOff>
      <xdr:row>187</xdr:row>
      <xdr:rowOff>41275</xdr:rowOff>
    </xdr:from>
    <xdr:to>
      <xdr:col>1</xdr:col>
      <xdr:colOff>1774825</xdr:colOff>
      <xdr:row>187</xdr:row>
      <xdr:rowOff>2214245</xdr:rowOff>
    </xdr:to>
    <xdr:pic>
      <xdr:nvPicPr>
        <xdr:cNvPr id="867" name="图片 866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583690" y="326065515"/>
          <a:ext cx="1743075" cy="2172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34925</xdr:colOff>
      <xdr:row>188</xdr:row>
      <xdr:rowOff>44450</xdr:rowOff>
    </xdr:from>
    <xdr:to>
      <xdr:col>1</xdr:col>
      <xdr:colOff>1774825</xdr:colOff>
      <xdr:row>188</xdr:row>
      <xdr:rowOff>2459990</xdr:rowOff>
    </xdr:to>
    <xdr:pic>
      <xdr:nvPicPr>
        <xdr:cNvPr id="868" name="图片 867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586865" y="328329290"/>
          <a:ext cx="1739900" cy="2415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54610</xdr:colOff>
      <xdr:row>189</xdr:row>
      <xdr:rowOff>51435</xdr:rowOff>
    </xdr:from>
    <xdr:to>
      <xdr:col>1</xdr:col>
      <xdr:colOff>1774825</xdr:colOff>
      <xdr:row>189</xdr:row>
      <xdr:rowOff>1404620</xdr:rowOff>
    </xdr:to>
    <xdr:pic>
      <xdr:nvPicPr>
        <xdr:cNvPr id="869" name="图片 868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16200000">
          <a:off x="1790065" y="330654660"/>
          <a:ext cx="1353185" cy="1720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190</xdr:row>
      <xdr:rowOff>44450</xdr:rowOff>
    </xdr:from>
    <xdr:to>
      <xdr:col>1</xdr:col>
      <xdr:colOff>1774825</xdr:colOff>
      <xdr:row>190</xdr:row>
      <xdr:rowOff>1880235</xdr:rowOff>
    </xdr:to>
    <xdr:pic>
      <xdr:nvPicPr>
        <xdr:cNvPr id="870" name="图片 869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599565" y="332266290"/>
          <a:ext cx="1727200" cy="1835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33020</xdr:colOff>
      <xdr:row>191</xdr:row>
      <xdr:rowOff>43180</xdr:rowOff>
    </xdr:from>
    <xdr:to>
      <xdr:col>1</xdr:col>
      <xdr:colOff>1774825</xdr:colOff>
      <xdr:row>191</xdr:row>
      <xdr:rowOff>1570990</xdr:rowOff>
    </xdr:to>
    <xdr:pic>
      <xdr:nvPicPr>
        <xdr:cNvPr id="871" name="图片 870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16200000">
          <a:off x="1691640" y="334100805"/>
          <a:ext cx="1527810" cy="1741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192</xdr:row>
      <xdr:rowOff>34925</xdr:rowOff>
    </xdr:from>
    <xdr:to>
      <xdr:col>1</xdr:col>
      <xdr:colOff>1774825</xdr:colOff>
      <xdr:row>192</xdr:row>
      <xdr:rowOff>1921510</xdr:rowOff>
    </xdr:to>
    <xdr:pic>
      <xdr:nvPicPr>
        <xdr:cNvPr id="872" name="图片 871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596390" y="335825465"/>
          <a:ext cx="1730375" cy="1886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41275</xdr:colOff>
      <xdr:row>193</xdr:row>
      <xdr:rowOff>53975</xdr:rowOff>
    </xdr:from>
    <xdr:to>
      <xdr:col>1</xdr:col>
      <xdr:colOff>1774825</xdr:colOff>
      <xdr:row>193</xdr:row>
      <xdr:rowOff>1288415</xdr:rowOff>
    </xdr:to>
    <xdr:pic>
      <xdr:nvPicPr>
        <xdr:cNvPr id="873" name="图片 872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16200000">
          <a:off x="1842770" y="337563460"/>
          <a:ext cx="1234440" cy="1733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194</xdr:row>
      <xdr:rowOff>50800</xdr:rowOff>
    </xdr:from>
    <xdr:to>
      <xdr:col>1</xdr:col>
      <xdr:colOff>1774825</xdr:colOff>
      <xdr:row>194</xdr:row>
      <xdr:rowOff>1263650</xdr:rowOff>
    </xdr:to>
    <xdr:pic>
      <xdr:nvPicPr>
        <xdr:cNvPr id="874" name="图片 873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16200000">
          <a:off x="1856740" y="338898865"/>
          <a:ext cx="1212850" cy="172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34925</xdr:colOff>
      <xdr:row>195</xdr:row>
      <xdr:rowOff>53975</xdr:rowOff>
    </xdr:from>
    <xdr:to>
      <xdr:col>1</xdr:col>
      <xdr:colOff>1774825</xdr:colOff>
      <xdr:row>195</xdr:row>
      <xdr:rowOff>2070100</xdr:rowOff>
    </xdr:to>
    <xdr:pic>
      <xdr:nvPicPr>
        <xdr:cNvPr id="875" name="图片 874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586865" y="340441915"/>
          <a:ext cx="1739900" cy="2016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53975</xdr:colOff>
      <xdr:row>196</xdr:row>
      <xdr:rowOff>50800</xdr:rowOff>
    </xdr:from>
    <xdr:to>
      <xdr:col>1</xdr:col>
      <xdr:colOff>1774825</xdr:colOff>
      <xdr:row>196</xdr:row>
      <xdr:rowOff>1318260</xdr:rowOff>
    </xdr:to>
    <xdr:pic>
      <xdr:nvPicPr>
        <xdr:cNvPr id="876" name="图片 875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16200000">
          <a:off x="1832610" y="342320245"/>
          <a:ext cx="1267460" cy="1720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51117</xdr:colOff>
      <xdr:row>197</xdr:row>
      <xdr:rowOff>54292</xdr:rowOff>
    </xdr:from>
    <xdr:to>
      <xdr:col>1</xdr:col>
      <xdr:colOff>1774825</xdr:colOff>
      <xdr:row>197</xdr:row>
      <xdr:rowOff>1089342</xdr:rowOff>
    </xdr:to>
    <xdr:pic>
      <xdr:nvPicPr>
        <xdr:cNvPr id="877" name="图片 876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16200000">
          <a:off x="1946910" y="343552145"/>
          <a:ext cx="1035050" cy="1723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39687</xdr:colOff>
      <xdr:row>198</xdr:row>
      <xdr:rowOff>46037</xdr:rowOff>
    </xdr:from>
    <xdr:to>
      <xdr:col>1</xdr:col>
      <xdr:colOff>1774825</xdr:colOff>
      <xdr:row>198</xdr:row>
      <xdr:rowOff>918527</xdr:rowOff>
    </xdr:to>
    <xdr:pic>
      <xdr:nvPicPr>
        <xdr:cNvPr id="878" name="图片 877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16200000">
          <a:off x="2050951" y="344574683"/>
          <a:ext cx="872490" cy="173513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45085</xdr:colOff>
      <xdr:row>199</xdr:row>
      <xdr:rowOff>51435</xdr:rowOff>
    </xdr:from>
    <xdr:to>
      <xdr:col>1</xdr:col>
      <xdr:colOff>1774825</xdr:colOff>
      <xdr:row>199</xdr:row>
      <xdr:rowOff>1155700</xdr:rowOff>
    </xdr:to>
    <xdr:pic>
      <xdr:nvPicPr>
        <xdr:cNvPr id="879" name="图片 878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16200000">
          <a:off x="1909445" y="345676220"/>
          <a:ext cx="1104265" cy="1729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39687</xdr:colOff>
      <xdr:row>200</xdr:row>
      <xdr:rowOff>36512</xdr:rowOff>
    </xdr:from>
    <xdr:to>
      <xdr:col>1</xdr:col>
      <xdr:colOff>1774825</xdr:colOff>
      <xdr:row>200</xdr:row>
      <xdr:rowOff>1240472</xdr:rowOff>
    </xdr:to>
    <xdr:pic>
      <xdr:nvPicPr>
        <xdr:cNvPr id="880" name="图片 879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16200000">
          <a:off x="1856740" y="346915105"/>
          <a:ext cx="1203960" cy="1734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201</xdr:row>
      <xdr:rowOff>34925</xdr:rowOff>
    </xdr:from>
    <xdr:to>
      <xdr:col>1</xdr:col>
      <xdr:colOff>1774825</xdr:colOff>
      <xdr:row>201</xdr:row>
      <xdr:rowOff>1267460</xdr:rowOff>
    </xdr:to>
    <xdr:pic>
      <xdr:nvPicPr>
        <xdr:cNvPr id="881" name="图片 880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16200000">
          <a:off x="1874897" y="348187147"/>
          <a:ext cx="1232535" cy="172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42227</xdr:colOff>
      <xdr:row>202</xdr:row>
      <xdr:rowOff>29527</xdr:rowOff>
    </xdr:from>
    <xdr:to>
      <xdr:col>1</xdr:col>
      <xdr:colOff>1774825</xdr:colOff>
      <xdr:row>202</xdr:row>
      <xdr:rowOff>1302067</xdr:rowOff>
    </xdr:to>
    <xdr:pic>
      <xdr:nvPicPr>
        <xdr:cNvPr id="882" name="图片 881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16200000">
          <a:off x="1823720" y="349534480"/>
          <a:ext cx="1272540" cy="1732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203</xdr:row>
      <xdr:rowOff>53975</xdr:rowOff>
    </xdr:from>
    <xdr:to>
      <xdr:col>1</xdr:col>
      <xdr:colOff>1774825</xdr:colOff>
      <xdr:row>203</xdr:row>
      <xdr:rowOff>1215390</xdr:rowOff>
    </xdr:to>
    <xdr:pic>
      <xdr:nvPicPr>
        <xdr:cNvPr id="883" name="图片 882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16200000">
          <a:off x="1877695" y="350847660"/>
          <a:ext cx="1161415" cy="173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204</xdr:row>
      <xdr:rowOff>53975</xdr:rowOff>
    </xdr:from>
    <xdr:to>
      <xdr:col>1</xdr:col>
      <xdr:colOff>1774825</xdr:colOff>
      <xdr:row>204</xdr:row>
      <xdr:rowOff>2439035</xdr:rowOff>
    </xdr:to>
    <xdr:pic>
      <xdr:nvPicPr>
        <xdr:cNvPr id="884" name="图片 883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599565" y="352392615"/>
          <a:ext cx="1727200" cy="2385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205</xdr:row>
      <xdr:rowOff>44450</xdr:rowOff>
    </xdr:from>
    <xdr:to>
      <xdr:col>1</xdr:col>
      <xdr:colOff>1774825</xdr:colOff>
      <xdr:row>205</xdr:row>
      <xdr:rowOff>1721485</xdr:rowOff>
    </xdr:to>
    <xdr:pic>
      <xdr:nvPicPr>
        <xdr:cNvPr id="885" name="图片 884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630740" y="354831801"/>
          <a:ext cx="1724025" cy="1677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206</xdr:row>
      <xdr:rowOff>44450</xdr:rowOff>
    </xdr:from>
    <xdr:to>
      <xdr:col>1</xdr:col>
      <xdr:colOff>1774825</xdr:colOff>
      <xdr:row>206</xdr:row>
      <xdr:rowOff>2067560</xdr:rowOff>
    </xdr:to>
    <xdr:pic>
      <xdr:nvPicPr>
        <xdr:cNvPr id="886" name="图片 885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624390" y="356585611"/>
          <a:ext cx="1730375" cy="202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207</xdr:row>
      <xdr:rowOff>53975</xdr:rowOff>
    </xdr:from>
    <xdr:to>
      <xdr:col>1</xdr:col>
      <xdr:colOff>1774825</xdr:colOff>
      <xdr:row>207</xdr:row>
      <xdr:rowOff>1379855</xdr:rowOff>
    </xdr:to>
    <xdr:pic>
      <xdr:nvPicPr>
        <xdr:cNvPr id="887" name="图片 886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602740" y="358717215"/>
          <a:ext cx="1724025" cy="1325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208</xdr:row>
      <xdr:rowOff>44450</xdr:rowOff>
    </xdr:from>
    <xdr:to>
      <xdr:col>1</xdr:col>
      <xdr:colOff>1774825</xdr:colOff>
      <xdr:row>208</xdr:row>
      <xdr:rowOff>1651635</xdr:rowOff>
    </xdr:to>
    <xdr:pic>
      <xdr:nvPicPr>
        <xdr:cNvPr id="888" name="图片 887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609090" y="360130090"/>
          <a:ext cx="1717675" cy="1607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36286</xdr:colOff>
      <xdr:row>209</xdr:row>
      <xdr:rowOff>50800</xdr:rowOff>
    </xdr:from>
    <xdr:to>
      <xdr:col>1</xdr:col>
      <xdr:colOff>1763486</xdr:colOff>
      <xdr:row>209</xdr:row>
      <xdr:rowOff>603250</xdr:rowOff>
    </xdr:to>
    <xdr:pic>
      <xdr:nvPicPr>
        <xdr:cNvPr id="889" name="图片 888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616226" y="361796693"/>
          <a:ext cx="1727200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167</xdr:row>
      <xdr:rowOff>38100</xdr:rowOff>
    </xdr:from>
    <xdr:to>
      <xdr:col>1</xdr:col>
      <xdr:colOff>1774825</xdr:colOff>
      <xdr:row>167</xdr:row>
      <xdr:rowOff>1769745</xdr:rowOff>
    </xdr:to>
    <xdr:pic>
      <xdr:nvPicPr>
        <xdr:cNvPr id="968" name="图片 967">
          <a:extLst>
            <a:ext uri="{FF2B5EF4-FFF2-40B4-BE49-F238E27FC236}">
              <a16:creationId xmlns:a16="http://schemas.microsoft.com/office/drawing/2014/main" id="{00000000-0008-0000-0000-0000C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590040" y="290845240"/>
          <a:ext cx="1736725" cy="1731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168</xdr:row>
      <xdr:rowOff>38100</xdr:rowOff>
    </xdr:from>
    <xdr:to>
      <xdr:col>1</xdr:col>
      <xdr:colOff>1774825</xdr:colOff>
      <xdr:row>168</xdr:row>
      <xdr:rowOff>1420495</xdr:rowOff>
    </xdr:to>
    <xdr:pic>
      <xdr:nvPicPr>
        <xdr:cNvPr id="969" name="图片 968">
          <a:extLst>
            <a:ext uri="{FF2B5EF4-FFF2-40B4-BE49-F238E27FC236}">
              <a16:creationId xmlns:a16="http://schemas.microsoft.com/office/drawing/2014/main" id="{00000000-0008-0000-0000-0000C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596390" y="292648640"/>
          <a:ext cx="1730375" cy="1382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169</xdr:row>
      <xdr:rowOff>44450</xdr:rowOff>
    </xdr:from>
    <xdr:to>
      <xdr:col>1</xdr:col>
      <xdr:colOff>1774825</xdr:colOff>
      <xdr:row>169</xdr:row>
      <xdr:rowOff>1715135</xdr:rowOff>
    </xdr:to>
    <xdr:pic>
      <xdr:nvPicPr>
        <xdr:cNvPr id="970" name="图片 969">
          <a:extLst>
            <a:ext uri="{FF2B5EF4-FFF2-40B4-BE49-F238E27FC236}">
              <a16:creationId xmlns:a16="http://schemas.microsoft.com/office/drawing/2014/main" id="{00000000-0008-0000-0000-0000C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1596390" y="294128190"/>
          <a:ext cx="1730375" cy="1670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170</xdr:row>
      <xdr:rowOff>38100</xdr:rowOff>
    </xdr:from>
    <xdr:to>
      <xdr:col>1</xdr:col>
      <xdr:colOff>1774825</xdr:colOff>
      <xdr:row>170</xdr:row>
      <xdr:rowOff>1919605</xdr:rowOff>
    </xdr:to>
    <xdr:pic>
      <xdr:nvPicPr>
        <xdr:cNvPr id="971" name="图片 970">
          <a:extLst>
            <a:ext uri="{FF2B5EF4-FFF2-40B4-BE49-F238E27FC236}">
              <a16:creationId xmlns:a16="http://schemas.microsoft.com/office/drawing/2014/main" id="{00000000-0008-0000-0000-0000C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609090" y="295874440"/>
          <a:ext cx="1717675" cy="1881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171</xdr:row>
      <xdr:rowOff>44450</xdr:rowOff>
    </xdr:from>
    <xdr:to>
      <xdr:col>1</xdr:col>
      <xdr:colOff>1774825</xdr:colOff>
      <xdr:row>171</xdr:row>
      <xdr:rowOff>1563370</xdr:rowOff>
    </xdr:to>
    <xdr:pic>
      <xdr:nvPicPr>
        <xdr:cNvPr id="972" name="图片 971">
          <a:extLst>
            <a:ext uri="{FF2B5EF4-FFF2-40B4-BE49-F238E27FC236}">
              <a16:creationId xmlns:a16="http://schemas.microsoft.com/office/drawing/2014/main" id="{00000000-0008-0000-0000-0000C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602740" y="297836590"/>
          <a:ext cx="1724025" cy="1518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25400</xdr:colOff>
      <xdr:row>172</xdr:row>
      <xdr:rowOff>44450</xdr:rowOff>
    </xdr:from>
    <xdr:to>
      <xdr:col>1</xdr:col>
      <xdr:colOff>1774825</xdr:colOff>
      <xdr:row>172</xdr:row>
      <xdr:rowOff>1628140</xdr:rowOff>
    </xdr:to>
    <xdr:pic>
      <xdr:nvPicPr>
        <xdr:cNvPr id="973" name="图片 972">
          <a:extLst>
            <a:ext uri="{FF2B5EF4-FFF2-40B4-BE49-F238E27FC236}">
              <a16:creationId xmlns:a16="http://schemas.microsoft.com/office/drawing/2014/main" id="{00000000-0008-0000-0000-0000C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577340" y="299436790"/>
          <a:ext cx="1749425" cy="1583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173</xdr:row>
      <xdr:rowOff>44450</xdr:rowOff>
    </xdr:from>
    <xdr:to>
      <xdr:col>1</xdr:col>
      <xdr:colOff>1774825</xdr:colOff>
      <xdr:row>173</xdr:row>
      <xdr:rowOff>1517015</xdr:rowOff>
    </xdr:to>
    <xdr:pic>
      <xdr:nvPicPr>
        <xdr:cNvPr id="974" name="图片 973">
          <a:extLst>
            <a:ext uri="{FF2B5EF4-FFF2-40B4-BE49-F238E27FC236}">
              <a16:creationId xmlns:a16="http://schemas.microsoft.com/office/drawing/2014/main" id="{00000000-0008-0000-0000-0000C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596390" y="301100490"/>
          <a:ext cx="1730375" cy="1472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174</xdr:row>
      <xdr:rowOff>38100</xdr:rowOff>
    </xdr:from>
    <xdr:to>
      <xdr:col>1</xdr:col>
      <xdr:colOff>1774825</xdr:colOff>
      <xdr:row>174</xdr:row>
      <xdr:rowOff>1951355</xdr:rowOff>
    </xdr:to>
    <xdr:pic>
      <xdr:nvPicPr>
        <xdr:cNvPr id="975" name="图片 974">
          <a:extLst>
            <a:ext uri="{FF2B5EF4-FFF2-40B4-BE49-F238E27FC236}">
              <a16:creationId xmlns:a16="http://schemas.microsoft.com/office/drawing/2014/main" id="{00000000-0008-0000-0000-0000C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590040" y="302643540"/>
          <a:ext cx="1736725" cy="1913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175</xdr:row>
      <xdr:rowOff>38100</xdr:rowOff>
    </xdr:from>
    <xdr:to>
      <xdr:col>1</xdr:col>
      <xdr:colOff>1774825</xdr:colOff>
      <xdr:row>175</xdr:row>
      <xdr:rowOff>1400810</xdr:rowOff>
    </xdr:to>
    <xdr:pic>
      <xdr:nvPicPr>
        <xdr:cNvPr id="976" name="图片 975">
          <a:extLst>
            <a:ext uri="{FF2B5EF4-FFF2-40B4-BE49-F238E27FC236}">
              <a16:creationId xmlns:a16="http://schemas.microsoft.com/office/drawing/2014/main" id="{00000000-0008-0000-0000-0000D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615440" y="304637440"/>
          <a:ext cx="1711325" cy="1362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176</xdr:row>
      <xdr:rowOff>44450</xdr:rowOff>
    </xdr:from>
    <xdr:to>
      <xdr:col>1</xdr:col>
      <xdr:colOff>1774825</xdr:colOff>
      <xdr:row>176</xdr:row>
      <xdr:rowOff>1790065</xdr:rowOff>
    </xdr:to>
    <xdr:pic>
      <xdr:nvPicPr>
        <xdr:cNvPr id="977" name="图片 976">
          <a:extLst>
            <a:ext uri="{FF2B5EF4-FFF2-40B4-BE49-F238E27FC236}">
              <a16:creationId xmlns:a16="http://schemas.microsoft.com/office/drawing/2014/main" id="{00000000-0008-0000-0000-0000D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602740" y="306091590"/>
          <a:ext cx="1724025" cy="1745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12700</xdr:colOff>
      <xdr:row>177</xdr:row>
      <xdr:rowOff>38100</xdr:rowOff>
    </xdr:from>
    <xdr:to>
      <xdr:col>1</xdr:col>
      <xdr:colOff>1774825</xdr:colOff>
      <xdr:row>177</xdr:row>
      <xdr:rowOff>1878965</xdr:rowOff>
    </xdr:to>
    <xdr:pic>
      <xdr:nvPicPr>
        <xdr:cNvPr id="978" name="图片 977">
          <a:extLst>
            <a:ext uri="{FF2B5EF4-FFF2-40B4-BE49-F238E27FC236}">
              <a16:creationId xmlns:a16="http://schemas.microsoft.com/office/drawing/2014/main" id="{00000000-0008-0000-0000-0000D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1564640" y="307914040"/>
          <a:ext cx="1762125" cy="1840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38417</xdr:colOff>
      <xdr:row>178</xdr:row>
      <xdr:rowOff>47942</xdr:rowOff>
    </xdr:from>
    <xdr:to>
      <xdr:col>1</xdr:col>
      <xdr:colOff>1774825</xdr:colOff>
      <xdr:row>178</xdr:row>
      <xdr:rowOff>1782127</xdr:rowOff>
    </xdr:to>
    <xdr:pic>
      <xdr:nvPicPr>
        <xdr:cNvPr id="979" name="图片 978">
          <a:extLst>
            <a:ext uri="{FF2B5EF4-FFF2-40B4-BE49-F238E27FC236}">
              <a16:creationId xmlns:a16="http://schemas.microsoft.com/office/drawing/2014/main" id="{00000000-0008-0000-0000-0000D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 rot="16200000">
          <a:off x="1591310" y="309827295"/>
          <a:ext cx="1734185" cy="173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179</xdr:row>
      <xdr:rowOff>44450</xdr:rowOff>
    </xdr:from>
    <xdr:to>
      <xdr:col>1</xdr:col>
      <xdr:colOff>1774825</xdr:colOff>
      <xdr:row>179</xdr:row>
      <xdr:rowOff>1939925</xdr:rowOff>
    </xdr:to>
    <xdr:pic>
      <xdr:nvPicPr>
        <xdr:cNvPr id="980" name="图片 979">
          <a:extLst>
            <a:ext uri="{FF2B5EF4-FFF2-40B4-BE49-F238E27FC236}">
              <a16:creationId xmlns:a16="http://schemas.microsoft.com/office/drawing/2014/main" id="{00000000-0008-0000-0000-0000D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602740" y="311654190"/>
          <a:ext cx="1724025" cy="1895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180</xdr:row>
      <xdr:rowOff>44450</xdr:rowOff>
    </xdr:from>
    <xdr:to>
      <xdr:col>1</xdr:col>
      <xdr:colOff>1774825</xdr:colOff>
      <xdr:row>180</xdr:row>
      <xdr:rowOff>1567815</xdr:rowOff>
    </xdr:to>
    <xdr:pic>
      <xdr:nvPicPr>
        <xdr:cNvPr id="981" name="图片 980">
          <a:extLst>
            <a:ext uri="{FF2B5EF4-FFF2-40B4-BE49-F238E27FC236}">
              <a16:creationId xmlns:a16="http://schemas.microsoft.com/office/drawing/2014/main" id="{00000000-0008-0000-0000-0000D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596390" y="313635390"/>
          <a:ext cx="1730375" cy="1523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181</xdr:row>
      <xdr:rowOff>38100</xdr:rowOff>
    </xdr:from>
    <xdr:to>
      <xdr:col>1</xdr:col>
      <xdr:colOff>1774825</xdr:colOff>
      <xdr:row>181</xdr:row>
      <xdr:rowOff>1713865</xdr:rowOff>
    </xdr:to>
    <xdr:pic>
      <xdr:nvPicPr>
        <xdr:cNvPr id="982" name="图片 981">
          <a:extLst>
            <a:ext uri="{FF2B5EF4-FFF2-40B4-BE49-F238E27FC236}">
              <a16:creationId xmlns:a16="http://schemas.microsoft.com/office/drawing/2014/main" id="{00000000-0008-0000-0000-0000D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92354" y="259872382"/>
          <a:ext cx="1736725" cy="1675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182</xdr:row>
      <xdr:rowOff>44450</xdr:rowOff>
    </xdr:from>
    <xdr:to>
      <xdr:col>1</xdr:col>
      <xdr:colOff>1774825</xdr:colOff>
      <xdr:row>182</xdr:row>
      <xdr:rowOff>1920240</xdr:rowOff>
    </xdr:to>
    <xdr:pic>
      <xdr:nvPicPr>
        <xdr:cNvPr id="983" name="图片 982">
          <a:extLst>
            <a:ext uri="{FF2B5EF4-FFF2-40B4-BE49-F238E27FC236}">
              <a16:creationId xmlns:a16="http://schemas.microsoft.com/office/drawing/2014/main" id="{00000000-0008-0000-0000-0000D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1615440" y="316988190"/>
          <a:ext cx="1711325" cy="1875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183</xdr:row>
      <xdr:rowOff>38100</xdr:rowOff>
    </xdr:from>
    <xdr:to>
      <xdr:col>1</xdr:col>
      <xdr:colOff>1774825</xdr:colOff>
      <xdr:row>183</xdr:row>
      <xdr:rowOff>2217420</xdr:rowOff>
    </xdr:to>
    <xdr:pic>
      <xdr:nvPicPr>
        <xdr:cNvPr id="984" name="图片 983">
          <a:extLst>
            <a:ext uri="{FF2B5EF4-FFF2-40B4-BE49-F238E27FC236}">
              <a16:creationId xmlns:a16="http://schemas.microsoft.com/office/drawing/2014/main" id="{00000000-0008-0000-0000-0000D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1602740" y="318950340"/>
          <a:ext cx="1724025" cy="2179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184</xdr:row>
      <xdr:rowOff>44450</xdr:rowOff>
    </xdr:from>
    <xdr:to>
      <xdr:col>1</xdr:col>
      <xdr:colOff>1774825</xdr:colOff>
      <xdr:row>184</xdr:row>
      <xdr:rowOff>1236345</xdr:rowOff>
    </xdr:to>
    <xdr:pic>
      <xdr:nvPicPr>
        <xdr:cNvPr id="985" name="图片 984">
          <a:extLst>
            <a:ext uri="{FF2B5EF4-FFF2-40B4-BE49-F238E27FC236}">
              <a16:creationId xmlns:a16="http://schemas.microsoft.com/office/drawing/2014/main" id="{00000000-0008-0000-0000-0000D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003300" y="265887861"/>
          <a:ext cx="1724025" cy="1191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185</xdr:row>
      <xdr:rowOff>50800</xdr:rowOff>
    </xdr:from>
    <xdr:to>
      <xdr:col>1</xdr:col>
      <xdr:colOff>1774825</xdr:colOff>
      <xdr:row>185</xdr:row>
      <xdr:rowOff>1794510</xdr:rowOff>
    </xdr:to>
    <xdr:pic>
      <xdr:nvPicPr>
        <xdr:cNvPr id="986" name="图片 985">
          <a:extLst>
            <a:ext uri="{FF2B5EF4-FFF2-40B4-BE49-F238E27FC236}">
              <a16:creationId xmlns:a16="http://schemas.microsoft.com/office/drawing/2014/main" id="{00000000-0008-0000-0000-0000D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602740" y="322506340"/>
          <a:ext cx="1724025" cy="1743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14</xdr:row>
      <xdr:rowOff>57150</xdr:rowOff>
    </xdr:from>
    <xdr:to>
      <xdr:col>1</xdr:col>
      <xdr:colOff>1774825</xdr:colOff>
      <xdr:row>14</xdr:row>
      <xdr:rowOff>1691005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609090" y="25853390"/>
          <a:ext cx="1717675" cy="1633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15</xdr:row>
      <xdr:rowOff>44450</xdr:rowOff>
    </xdr:from>
    <xdr:to>
      <xdr:col>1</xdr:col>
      <xdr:colOff>1774825</xdr:colOff>
      <xdr:row>15</xdr:row>
      <xdr:rowOff>1919605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609090" y="27555190"/>
          <a:ext cx="1717675" cy="1875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16</xdr:row>
      <xdr:rowOff>44450</xdr:rowOff>
    </xdr:from>
    <xdr:to>
      <xdr:col>1</xdr:col>
      <xdr:colOff>1774825</xdr:colOff>
      <xdr:row>16</xdr:row>
      <xdr:rowOff>967740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98704" y="25426909"/>
          <a:ext cx="1730375" cy="923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19050</xdr:colOff>
      <xdr:row>17</xdr:row>
      <xdr:rowOff>31750</xdr:rowOff>
    </xdr:from>
    <xdr:to>
      <xdr:col>1</xdr:col>
      <xdr:colOff>1774825</xdr:colOff>
      <xdr:row>17</xdr:row>
      <xdr:rowOff>1053465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973304" y="26431612"/>
          <a:ext cx="1755775" cy="1021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64135</xdr:colOff>
      <xdr:row>18</xdr:row>
      <xdr:rowOff>50800</xdr:rowOff>
    </xdr:from>
    <xdr:to>
      <xdr:col>1</xdr:col>
      <xdr:colOff>1774825</xdr:colOff>
      <xdr:row>18</xdr:row>
      <xdr:rowOff>1701800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1018389" y="27752236"/>
          <a:ext cx="1710690" cy="165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53975</xdr:colOff>
      <xdr:row>244</xdr:row>
      <xdr:rowOff>47625</xdr:rowOff>
    </xdr:from>
    <xdr:to>
      <xdr:col>1</xdr:col>
      <xdr:colOff>1774825</xdr:colOff>
      <xdr:row>244</xdr:row>
      <xdr:rowOff>2533650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1605915" y="422832530"/>
          <a:ext cx="1720850" cy="2486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245</xdr:row>
      <xdr:rowOff>69850</xdr:rowOff>
    </xdr:from>
    <xdr:to>
      <xdr:col>1</xdr:col>
      <xdr:colOff>1774825</xdr:colOff>
      <xdr:row>245</xdr:row>
      <xdr:rowOff>3097530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618615" y="425445555"/>
          <a:ext cx="1708150" cy="3027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246</xdr:row>
      <xdr:rowOff>47625</xdr:rowOff>
    </xdr:from>
    <xdr:to>
      <xdr:col>1</xdr:col>
      <xdr:colOff>1774825</xdr:colOff>
      <xdr:row>246</xdr:row>
      <xdr:rowOff>1782445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1609090" y="428534830"/>
          <a:ext cx="1717675" cy="1734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39052</xdr:colOff>
      <xdr:row>247</xdr:row>
      <xdr:rowOff>48577</xdr:rowOff>
    </xdr:from>
    <xdr:to>
      <xdr:col>1</xdr:col>
      <xdr:colOff>1774825</xdr:colOff>
      <xdr:row>247</xdr:row>
      <xdr:rowOff>941387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 rot="16200000">
          <a:off x="2012315" y="429955325"/>
          <a:ext cx="892810" cy="1736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44450</xdr:colOff>
      <xdr:row>248</xdr:row>
      <xdr:rowOff>44450</xdr:rowOff>
    </xdr:from>
    <xdr:to>
      <xdr:col>1</xdr:col>
      <xdr:colOff>1774825</xdr:colOff>
      <xdr:row>248</xdr:row>
      <xdr:rowOff>1092835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 rot="16200000">
          <a:off x="1937385" y="431022760"/>
          <a:ext cx="1048385" cy="1730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51752</xdr:colOff>
      <xdr:row>249</xdr:row>
      <xdr:rowOff>51752</xdr:rowOff>
    </xdr:from>
    <xdr:to>
      <xdr:col>1</xdr:col>
      <xdr:colOff>1774825</xdr:colOff>
      <xdr:row>249</xdr:row>
      <xdr:rowOff>1036002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 rot="16200000">
          <a:off x="1972945" y="432169570"/>
          <a:ext cx="984250" cy="1723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80010</xdr:colOff>
      <xdr:row>250</xdr:row>
      <xdr:rowOff>54610</xdr:rowOff>
    </xdr:from>
    <xdr:to>
      <xdr:col>1</xdr:col>
      <xdr:colOff>1774825</xdr:colOff>
      <xdr:row>250</xdr:row>
      <xdr:rowOff>4362450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631950" y="433609115"/>
          <a:ext cx="1694815" cy="4307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44767</xdr:colOff>
      <xdr:row>251</xdr:row>
      <xdr:rowOff>44767</xdr:rowOff>
    </xdr:from>
    <xdr:to>
      <xdr:col>1</xdr:col>
      <xdr:colOff>1774825</xdr:colOff>
      <xdr:row>251</xdr:row>
      <xdr:rowOff>834707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 rot="16200000">
          <a:off x="2066290" y="437535955"/>
          <a:ext cx="789940" cy="1729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55880</xdr:colOff>
      <xdr:row>252</xdr:row>
      <xdr:rowOff>43180</xdr:rowOff>
    </xdr:from>
    <xdr:to>
      <xdr:col>1</xdr:col>
      <xdr:colOff>1774825</xdr:colOff>
      <xdr:row>252</xdr:row>
      <xdr:rowOff>816610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 rot="16200000">
          <a:off x="2080260" y="438395110"/>
          <a:ext cx="773430" cy="1718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64135</xdr:colOff>
      <xdr:row>253</xdr:row>
      <xdr:rowOff>54610</xdr:rowOff>
    </xdr:from>
    <xdr:to>
      <xdr:col>1</xdr:col>
      <xdr:colOff>1774825</xdr:colOff>
      <xdr:row>253</xdr:row>
      <xdr:rowOff>1088390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 rot="16200000">
          <a:off x="1954530" y="439379360"/>
          <a:ext cx="1033780" cy="1710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28681</xdr:colOff>
      <xdr:row>210</xdr:row>
      <xdr:rowOff>41408</xdr:rowOff>
    </xdr:from>
    <xdr:to>
      <xdr:col>1</xdr:col>
      <xdr:colOff>1397106</xdr:colOff>
      <xdr:row>210</xdr:row>
      <xdr:rowOff>1426343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981181" y="307143283"/>
          <a:ext cx="1368425" cy="1384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211</xdr:row>
      <xdr:rowOff>43815</xdr:rowOff>
    </xdr:from>
    <xdr:to>
      <xdr:col>1</xdr:col>
      <xdr:colOff>1436370</xdr:colOff>
      <xdr:row>211</xdr:row>
      <xdr:rowOff>1760220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1580515" y="363989620"/>
          <a:ext cx="1407795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212</xdr:row>
      <xdr:rowOff>79375</xdr:rowOff>
    </xdr:from>
    <xdr:to>
      <xdr:col>1</xdr:col>
      <xdr:colOff>1447165</xdr:colOff>
      <xdr:row>212</xdr:row>
      <xdr:rowOff>1796415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590040" y="365866680"/>
          <a:ext cx="1409065" cy="1717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213</xdr:row>
      <xdr:rowOff>57150</xdr:rowOff>
    </xdr:from>
    <xdr:to>
      <xdr:col>1</xdr:col>
      <xdr:colOff>1447165</xdr:colOff>
      <xdr:row>213</xdr:row>
      <xdr:rowOff>1510665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590040" y="367749455"/>
          <a:ext cx="1409065" cy="1453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142875</xdr:colOff>
      <xdr:row>214</xdr:row>
      <xdr:rowOff>60325</xdr:rowOff>
    </xdr:from>
    <xdr:to>
      <xdr:col>1</xdr:col>
      <xdr:colOff>1550670</xdr:colOff>
      <xdr:row>214</xdr:row>
      <xdr:rowOff>1511935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694815" y="369327430"/>
          <a:ext cx="1407795" cy="1451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180975</xdr:colOff>
      <xdr:row>215</xdr:row>
      <xdr:rowOff>104775</xdr:rowOff>
    </xdr:from>
    <xdr:to>
      <xdr:col>1</xdr:col>
      <xdr:colOff>1588770</xdr:colOff>
      <xdr:row>215</xdr:row>
      <xdr:rowOff>1558290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1732915" y="371086380"/>
          <a:ext cx="1407795" cy="1453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216</xdr:row>
      <xdr:rowOff>57150</xdr:rowOff>
    </xdr:from>
    <xdr:to>
      <xdr:col>1</xdr:col>
      <xdr:colOff>1468755</xdr:colOff>
      <xdr:row>216</xdr:row>
      <xdr:rowOff>1511300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1609090" y="372753255"/>
          <a:ext cx="1411605" cy="1454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217</xdr:row>
      <xdr:rowOff>76200</xdr:rowOff>
    </xdr:from>
    <xdr:to>
      <xdr:col>1</xdr:col>
      <xdr:colOff>1466215</xdr:colOff>
      <xdr:row>217</xdr:row>
      <xdr:rowOff>1793240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1609090" y="374486805"/>
          <a:ext cx="1409065" cy="1717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218</xdr:row>
      <xdr:rowOff>50800</xdr:rowOff>
    </xdr:from>
    <xdr:to>
      <xdr:col>1</xdr:col>
      <xdr:colOff>1508125</xdr:colOff>
      <xdr:row>218</xdr:row>
      <xdr:rowOff>1504950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1647190" y="376302905"/>
          <a:ext cx="1412875" cy="1454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104775</xdr:colOff>
      <xdr:row>219</xdr:row>
      <xdr:rowOff>104775</xdr:rowOff>
    </xdr:from>
    <xdr:to>
      <xdr:col>1</xdr:col>
      <xdr:colOff>1510665</xdr:colOff>
      <xdr:row>219</xdr:row>
      <xdr:rowOff>1821180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1656715" y="378071380"/>
          <a:ext cx="1405890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142875</xdr:colOff>
      <xdr:row>220</xdr:row>
      <xdr:rowOff>142875</xdr:rowOff>
    </xdr:from>
    <xdr:to>
      <xdr:col>1</xdr:col>
      <xdr:colOff>1551940</xdr:colOff>
      <xdr:row>220</xdr:row>
      <xdr:rowOff>1857375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1694815" y="380014480"/>
          <a:ext cx="1409065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221</xdr:row>
      <xdr:rowOff>50800</xdr:rowOff>
    </xdr:from>
    <xdr:to>
      <xdr:col>1</xdr:col>
      <xdr:colOff>1450340</xdr:colOff>
      <xdr:row>221</xdr:row>
      <xdr:rowOff>1767840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1590040" y="381840105"/>
          <a:ext cx="1412240" cy="1717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85725</xdr:colOff>
      <xdr:row>222</xdr:row>
      <xdr:rowOff>95250</xdr:rowOff>
    </xdr:from>
    <xdr:to>
      <xdr:col>1</xdr:col>
      <xdr:colOff>1496060</xdr:colOff>
      <xdr:row>222</xdr:row>
      <xdr:rowOff>1812290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1637665" y="383789555"/>
          <a:ext cx="1410335" cy="1717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37465</xdr:colOff>
      <xdr:row>223</xdr:row>
      <xdr:rowOff>77470</xdr:rowOff>
    </xdr:from>
    <xdr:to>
      <xdr:col>1</xdr:col>
      <xdr:colOff>1431290</xdr:colOff>
      <xdr:row>223</xdr:row>
      <xdr:rowOff>1490345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1589405" y="385625975"/>
          <a:ext cx="1393825" cy="1412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224</xdr:row>
      <xdr:rowOff>69850</xdr:rowOff>
    </xdr:from>
    <xdr:to>
      <xdr:col>1</xdr:col>
      <xdr:colOff>1477645</xdr:colOff>
      <xdr:row>224</xdr:row>
      <xdr:rowOff>1523365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618615" y="387193155"/>
          <a:ext cx="1410970" cy="1453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225</xdr:row>
      <xdr:rowOff>107950</xdr:rowOff>
    </xdr:from>
    <xdr:to>
      <xdr:col>1</xdr:col>
      <xdr:colOff>1479550</xdr:colOff>
      <xdr:row>225</xdr:row>
      <xdr:rowOff>1560195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618615" y="388806055"/>
          <a:ext cx="1412875" cy="1452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226</xdr:row>
      <xdr:rowOff>66675</xdr:rowOff>
    </xdr:from>
    <xdr:to>
      <xdr:col>1</xdr:col>
      <xdr:colOff>1464945</xdr:colOff>
      <xdr:row>226</xdr:row>
      <xdr:rowOff>1520825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609090" y="390479280"/>
          <a:ext cx="1407795" cy="1454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227</xdr:row>
      <xdr:rowOff>104775</xdr:rowOff>
    </xdr:from>
    <xdr:to>
      <xdr:col>1</xdr:col>
      <xdr:colOff>1469390</xdr:colOff>
      <xdr:row>227</xdr:row>
      <xdr:rowOff>1558290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609090" y="392231880"/>
          <a:ext cx="1412240" cy="1453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228</xdr:row>
      <xdr:rowOff>85725</xdr:rowOff>
    </xdr:from>
    <xdr:to>
      <xdr:col>1</xdr:col>
      <xdr:colOff>1484630</xdr:colOff>
      <xdr:row>228</xdr:row>
      <xdr:rowOff>1537335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628140" y="393927330"/>
          <a:ext cx="1408430" cy="1451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230</xdr:row>
      <xdr:rowOff>104775</xdr:rowOff>
    </xdr:from>
    <xdr:to>
      <xdr:col>1</xdr:col>
      <xdr:colOff>1506220</xdr:colOff>
      <xdr:row>230</xdr:row>
      <xdr:rowOff>1557020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647190" y="397375380"/>
          <a:ext cx="1410970" cy="1452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133350</xdr:colOff>
      <xdr:row>231</xdr:row>
      <xdr:rowOff>95250</xdr:rowOff>
    </xdr:from>
    <xdr:to>
      <xdr:col>1</xdr:col>
      <xdr:colOff>1541780</xdr:colOff>
      <xdr:row>231</xdr:row>
      <xdr:rowOff>1549400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685290" y="399080355"/>
          <a:ext cx="1408430" cy="1454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152400</xdr:colOff>
      <xdr:row>233</xdr:row>
      <xdr:rowOff>85725</xdr:rowOff>
    </xdr:from>
    <xdr:to>
      <xdr:col>1</xdr:col>
      <xdr:colOff>1558925</xdr:colOff>
      <xdr:row>233</xdr:row>
      <xdr:rowOff>1802130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704340" y="402601430"/>
          <a:ext cx="1406525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234</xdr:row>
      <xdr:rowOff>82550</xdr:rowOff>
    </xdr:from>
    <xdr:to>
      <xdr:col>1</xdr:col>
      <xdr:colOff>1457325</xdr:colOff>
      <xdr:row>234</xdr:row>
      <xdr:rowOff>1799590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1599565" y="404566755"/>
          <a:ext cx="1409700" cy="1717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235</xdr:row>
      <xdr:rowOff>79375</xdr:rowOff>
    </xdr:from>
    <xdr:to>
      <xdr:col>1</xdr:col>
      <xdr:colOff>1486535</xdr:colOff>
      <xdr:row>235</xdr:row>
      <xdr:rowOff>1793875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1628140" y="406443180"/>
          <a:ext cx="1410335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104775</xdr:colOff>
      <xdr:row>236</xdr:row>
      <xdr:rowOff>82550</xdr:rowOff>
    </xdr:from>
    <xdr:to>
      <xdr:col>1</xdr:col>
      <xdr:colOff>1513205</xdr:colOff>
      <xdr:row>236</xdr:row>
      <xdr:rowOff>1797050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1656715" y="408376755"/>
          <a:ext cx="140843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237</xdr:row>
      <xdr:rowOff>34925</xdr:rowOff>
    </xdr:from>
    <xdr:to>
      <xdr:col>1</xdr:col>
      <xdr:colOff>1474470</xdr:colOff>
      <xdr:row>237</xdr:row>
      <xdr:rowOff>1749425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1618615" y="410221430"/>
          <a:ext cx="1407795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238</xdr:row>
      <xdr:rowOff>73025</xdr:rowOff>
    </xdr:from>
    <xdr:to>
      <xdr:col>1</xdr:col>
      <xdr:colOff>1477010</xdr:colOff>
      <xdr:row>238</xdr:row>
      <xdr:rowOff>1789430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1618615" y="412113730"/>
          <a:ext cx="1410335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239</xdr:row>
      <xdr:rowOff>60325</xdr:rowOff>
    </xdr:from>
    <xdr:to>
      <xdr:col>1</xdr:col>
      <xdr:colOff>1460500</xdr:colOff>
      <xdr:row>239</xdr:row>
      <xdr:rowOff>1776730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1599565" y="414018730"/>
          <a:ext cx="1412875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240</xdr:row>
      <xdr:rowOff>92075</xdr:rowOff>
    </xdr:from>
    <xdr:to>
      <xdr:col>1</xdr:col>
      <xdr:colOff>1487170</xdr:colOff>
      <xdr:row>240</xdr:row>
      <xdr:rowOff>1543685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628140" y="415942780"/>
          <a:ext cx="1410970" cy="1451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241</xdr:row>
      <xdr:rowOff>47625</xdr:rowOff>
    </xdr:from>
    <xdr:to>
      <xdr:col>1</xdr:col>
      <xdr:colOff>1507490</xdr:colOff>
      <xdr:row>241</xdr:row>
      <xdr:rowOff>1764030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1647190" y="417498530"/>
          <a:ext cx="1412240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242</xdr:row>
      <xdr:rowOff>123825</xdr:rowOff>
    </xdr:from>
    <xdr:to>
      <xdr:col>1</xdr:col>
      <xdr:colOff>1470025</xdr:colOff>
      <xdr:row>242</xdr:row>
      <xdr:rowOff>1576070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1009650" y="364137575"/>
          <a:ext cx="1412875" cy="1452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243</xdr:row>
      <xdr:rowOff>88900</xdr:rowOff>
    </xdr:from>
    <xdr:to>
      <xdr:col>1</xdr:col>
      <xdr:colOff>1482090</xdr:colOff>
      <xdr:row>243</xdr:row>
      <xdr:rowOff>1541145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628140" y="421159305"/>
          <a:ext cx="1405890" cy="1452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104775</xdr:colOff>
      <xdr:row>232</xdr:row>
      <xdr:rowOff>66675</xdr:rowOff>
    </xdr:from>
    <xdr:to>
      <xdr:col>1</xdr:col>
      <xdr:colOff>1511935</xdr:colOff>
      <xdr:row>232</xdr:row>
      <xdr:rowOff>1783080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1656715" y="400664680"/>
          <a:ext cx="1407160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135255</xdr:colOff>
      <xdr:row>229</xdr:row>
      <xdr:rowOff>54610</xdr:rowOff>
    </xdr:from>
    <xdr:to>
      <xdr:col>1</xdr:col>
      <xdr:colOff>1381760</xdr:colOff>
      <xdr:row>230</xdr:row>
      <xdr:rowOff>53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1687195" y="395610715"/>
          <a:ext cx="1246505" cy="1658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68580</xdr:colOff>
      <xdr:row>255</xdr:row>
      <xdr:rowOff>52705</xdr:rowOff>
    </xdr:from>
    <xdr:to>
      <xdr:col>1</xdr:col>
      <xdr:colOff>1774825</xdr:colOff>
      <xdr:row>255</xdr:row>
      <xdr:rowOff>879475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 rot="16200000">
          <a:off x="2059940" y="441574555"/>
          <a:ext cx="826770" cy="1706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53022</xdr:colOff>
      <xdr:row>256</xdr:row>
      <xdr:rowOff>56197</xdr:rowOff>
    </xdr:from>
    <xdr:to>
      <xdr:col>1</xdr:col>
      <xdr:colOff>1774825</xdr:colOff>
      <xdr:row>256</xdr:row>
      <xdr:rowOff>1051877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 rot="16200000">
          <a:off x="1967865" y="442607065"/>
          <a:ext cx="99568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257</xdr:row>
      <xdr:rowOff>60960</xdr:rowOff>
    </xdr:from>
    <xdr:to>
      <xdr:col>1</xdr:col>
      <xdr:colOff>1796415</xdr:colOff>
      <xdr:row>257</xdr:row>
      <xdr:rowOff>1049020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 rot="16200000">
          <a:off x="1979930" y="443712600"/>
          <a:ext cx="988060" cy="1748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74295</xdr:colOff>
      <xdr:row>258</xdr:row>
      <xdr:rowOff>52070</xdr:rowOff>
    </xdr:from>
    <xdr:to>
      <xdr:col>1</xdr:col>
      <xdr:colOff>1774825</xdr:colOff>
      <xdr:row>258</xdr:row>
      <xdr:rowOff>949960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 rot="16200000">
          <a:off x="2027555" y="444774955"/>
          <a:ext cx="897890" cy="1700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64770</xdr:colOff>
      <xdr:row>259</xdr:row>
      <xdr:rowOff>45720</xdr:rowOff>
    </xdr:from>
    <xdr:to>
      <xdr:col>1</xdr:col>
      <xdr:colOff>1774825</xdr:colOff>
      <xdr:row>259</xdr:row>
      <xdr:rowOff>1031875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 rot="16200000">
          <a:off x="1978660" y="445811275"/>
          <a:ext cx="986155" cy="1710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260</xdr:row>
      <xdr:rowOff>57150</xdr:rowOff>
    </xdr:from>
    <xdr:to>
      <xdr:col>1</xdr:col>
      <xdr:colOff>1774825</xdr:colOff>
      <xdr:row>260</xdr:row>
      <xdr:rowOff>1723390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1628140" y="447289555"/>
          <a:ext cx="1698625" cy="1666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82550</xdr:colOff>
      <xdr:row>261</xdr:row>
      <xdr:rowOff>47625</xdr:rowOff>
    </xdr:from>
    <xdr:to>
      <xdr:col>1</xdr:col>
      <xdr:colOff>1774825</xdr:colOff>
      <xdr:row>261</xdr:row>
      <xdr:rowOff>1544320</xdr:rowOff>
    </xdr:to>
    <xdr:pic>
      <xdr:nvPicPr>
        <xdr:cNvPr id="128" name="图片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1634490" y="449045330"/>
          <a:ext cx="1692275" cy="1496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262</xdr:row>
      <xdr:rowOff>53975</xdr:rowOff>
    </xdr:from>
    <xdr:to>
      <xdr:col>1</xdr:col>
      <xdr:colOff>1774825</xdr:colOff>
      <xdr:row>262</xdr:row>
      <xdr:rowOff>1035050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1609090" y="450664580"/>
          <a:ext cx="171767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54927</xdr:colOff>
      <xdr:row>263</xdr:row>
      <xdr:rowOff>54927</xdr:rowOff>
    </xdr:from>
    <xdr:to>
      <xdr:col>1</xdr:col>
      <xdr:colOff>1774825</xdr:colOff>
      <xdr:row>263</xdr:row>
      <xdr:rowOff>976312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 rot="16200000">
          <a:off x="2005965" y="451345300"/>
          <a:ext cx="921385" cy="1720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264</xdr:row>
      <xdr:rowOff>53975</xdr:rowOff>
    </xdr:from>
    <xdr:to>
      <xdr:col>1</xdr:col>
      <xdr:colOff>1774825</xdr:colOff>
      <xdr:row>264</xdr:row>
      <xdr:rowOff>939800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 rot="16200000">
          <a:off x="2025015" y="452356855"/>
          <a:ext cx="885825" cy="1717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56515</xdr:colOff>
      <xdr:row>265</xdr:row>
      <xdr:rowOff>53340</xdr:rowOff>
    </xdr:from>
    <xdr:to>
      <xdr:col>1</xdr:col>
      <xdr:colOff>1774825</xdr:colOff>
      <xdr:row>265</xdr:row>
      <xdr:rowOff>1107440</xdr:rowOff>
    </xdr:to>
    <xdr:pic>
      <xdr:nvPicPr>
        <xdr:cNvPr id="132" name="图片 13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 rot="16200000">
          <a:off x="1940560" y="453456040"/>
          <a:ext cx="1054100" cy="1718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266</xdr:row>
      <xdr:rowOff>50800</xdr:rowOff>
    </xdr:from>
    <xdr:to>
      <xdr:col>1</xdr:col>
      <xdr:colOff>1774825</xdr:colOff>
      <xdr:row>266</xdr:row>
      <xdr:rowOff>1705610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1612265" y="454954005"/>
          <a:ext cx="1714500" cy="1654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53022</xdr:colOff>
      <xdr:row>267</xdr:row>
      <xdr:rowOff>54292</xdr:rowOff>
    </xdr:from>
    <xdr:to>
      <xdr:col>1</xdr:col>
      <xdr:colOff>1774825</xdr:colOff>
      <xdr:row>267</xdr:row>
      <xdr:rowOff>1315402</xdr:rowOff>
    </xdr:to>
    <xdr:pic>
      <xdr:nvPicPr>
        <xdr:cNvPr id="134" name="图片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 rot="16200000">
          <a:off x="1835150" y="456491975"/>
          <a:ext cx="126111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268</xdr:row>
      <xdr:rowOff>47625</xdr:rowOff>
    </xdr:from>
    <xdr:to>
      <xdr:col>1</xdr:col>
      <xdr:colOff>1774825</xdr:colOff>
      <xdr:row>268</xdr:row>
      <xdr:rowOff>2642235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1618615" y="458087730"/>
          <a:ext cx="1708150" cy="2594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52705</xdr:colOff>
      <xdr:row>269</xdr:row>
      <xdr:rowOff>59055</xdr:rowOff>
    </xdr:from>
    <xdr:to>
      <xdr:col>1</xdr:col>
      <xdr:colOff>1774825</xdr:colOff>
      <xdr:row>269</xdr:row>
      <xdr:rowOff>1364615</xdr:rowOff>
    </xdr:to>
    <xdr:pic>
      <xdr:nvPicPr>
        <xdr:cNvPr id="136" name="图片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 rot="16200000">
          <a:off x="1812925" y="460583280"/>
          <a:ext cx="130556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270</xdr:row>
      <xdr:rowOff>53975</xdr:rowOff>
    </xdr:from>
    <xdr:to>
      <xdr:col>1</xdr:col>
      <xdr:colOff>1774825</xdr:colOff>
      <xdr:row>270</xdr:row>
      <xdr:rowOff>2186940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618615" y="462208880"/>
          <a:ext cx="1708150" cy="2132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49847</xdr:colOff>
      <xdr:row>271</xdr:row>
      <xdr:rowOff>59372</xdr:rowOff>
    </xdr:from>
    <xdr:to>
      <xdr:col>1</xdr:col>
      <xdr:colOff>1774825</xdr:colOff>
      <xdr:row>271</xdr:row>
      <xdr:rowOff>924242</xdr:rowOff>
    </xdr:to>
    <xdr:pic>
      <xdr:nvPicPr>
        <xdr:cNvPr id="138" name="图片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 rot="16200000">
          <a:off x="2031365" y="464031965"/>
          <a:ext cx="86487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51435</xdr:colOff>
      <xdr:row>272</xdr:row>
      <xdr:rowOff>57785</xdr:rowOff>
    </xdr:from>
    <xdr:to>
      <xdr:col>1</xdr:col>
      <xdr:colOff>1774825</xdr:colOff>
      <xdr:row>272</xdr:row>
      <xdr:rowOff>1106805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 rot="16200000">
          <a:off x="1940560" y="465101305"/>
          <a:ext cx="1049020" cy="1723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53975</xdr:colOff>
      <xdr:row>273</xdr:row>
      <xdr:rowOff>63500</xdr:rowOff>
    </xdr:from>
    <xdr:to>
      <xdr:col>1</xdr:col>
      <xdr:colOff>1774825</xdr:colOff>
      <xdr:row>273</xdr:row>
      <xdr:rowOff>1203960</xdr:rowOff>
    </xdr:to>
    <xdr:pic>
      <xdr:nvPicPr>
        <xdr:cNvPr id="140" name="图片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 rot="16200000">
          <a:off x="1896110" y="466297010"/>
          <a:ext cx="1140460" cy="1720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62865</xdr:colOff>
      <xdr:row>274</xdr:row>
      <xdr:rowOff>53340</xdr:rowOff>
    </xdr:from>
    <xdr:to>
      <xdr:col>1</xdr:col>
      <xdr:colOff>1774825</xdr:colOff>
      <xdr:row>274</xdr:row>
      <xdr:rowOff>1229995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 rot="16200000">
          <a:off x="1882140" y="467566375"/>
          <a:ext cx="1176655" cy="171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58737</xdr:colOff>
      <xdr:row>275</xdr:row>
      <xdr:rowOff>65087</xdr:rowOff>
    </xdr:from>
    <xdr:to>
      <xdr:col>1</xdr:col>
      <xdr:colOff>1774825</xdr:colOff>
      <xdr:row>275</xdr:row>
      <xdr:rowOff>1000442</xdr:rowOff>
    </xdr:to>
    <xdr:pic>
      <xdr:nvPicPr>
        <xdr:cNvPr id="142" name="图片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 rot="16200000">
          <a:off x="2000885" y="468725250"/>
          <a:ext cx="935355" cy="1716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61912</xdr:colOff>
      <xdr:row>276</xdr:row>
      <xdr:rowOff>49212</xdr:rowOff>
    </xdr:from>
    <xdr:to>
      <xdr:col>1</xdr:col>
      <xdr:colOff>1774825</xdr:colOff>
      <xdr:row>276</xdr:row>
      <xdr:rowOff>1094422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 rot="16200000">
          <a:off x="1947545" y="469807290"/>
          <a:ext cx="1045210" cy="1713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59372</xdr:colOff>
      <xdr:row>277</xdr:row>
      <xdr:rowOff>53022</xdr:rowOff>
    </xdr:from>
    <xdr:to>
      <xdr:col>1</xdr:col>
      <xdr:colOff>1774825</xdr:colOff>
      <xdr:row>277</xdr:row>
      <xdr:rowOff>1363662</xdr:rowOff>
    </xdr:to>
    <xdr:pic>
      <xdr:nvPicPr>
        <xdr:cNvPr id="144" name="图片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 rot="16200000">
          <a:off x="1813560" y="471110945"/>
          <a:ext cx="1310640" cy="1715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278</xdr:row>
      <xdr:rowOff>53975</xdr:rowOff>
    </xdr:from>
    <xdr:to>
      <xdr:col>1</xdr:col>
      <xdr:colOff>1774825</xdr:colOff>
      <xdr:row>278</xdr:row>
      <xdr:rowOff>1829435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618615" y="472749880"/>
          <a:ext cx="1708150" cy="1775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279</xdr:row>
      <xdr:rowOff>57150</xdr:rowOff>
    </xdr:from>
    <xdr:to>
      <xdr:col>1</xdr:col>
      <xdr:colOff>1774825</xdr:colOff>
      <xdr:row>279</xdr:row>
      <xdr:rowOff>1813560</xdr:rowOff>
    </xdr:to>
    <xdr:pic>
      <xdr:nvPicPr>
        <xdr:cNvPr id="146" name="图片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615440" y="474632655"/>
          <a:ext cx="1711325" cy="1756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53975</xdr:colOff>
      <xdr:row>280</xdr:row>
      <xdr:rowOff>53975</xdr:rowOff>
    </xdr:from>
    <xdr:to>
      <xdr:col>1</xdr:col>
      <xdr:colOff>1774825</xdr:colOff>
      <xdr:row>280</xdr:row>
      <xdr:rowOff>1650365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605915" y="476496380"/>
          <a:ext cx="1720850" cy="1596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281</xdr:row>
      <xdr:rowOff>47625</xdr:rowOff>
    </xdr:from>
    <xdr:to>
      <xdr:col>1</xdr:col>
      <xdr:colOff>1774825</xdr:colOff>
      <xdr:row>281</xdr:row>
      <xdr:rowOff>1236980</xdr:rowOff>
    </xdr:to>
    <xdr:pic>
      <xdr:nvPicPr>
        <xdr:cNvPr id="148" name="图片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615440" y="478179130"/>
          <a:ext cx="1711325" cy="1189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282</xdr:row>
      <xdr:rowOff>44450</xdr:rowOff>
    </xdr:from>
    <xdr:to>
      <xdr:col>1</xdr:col>
      <xdr:colOff>1774825</xdr:colOff>
      <xdr:row>282</xdr:row>
      <xdr:rowOff>1298575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009650" y="424125231"/>
          <a:ext cx="1717675" cy="1254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283</xdr:row>
      <xdr:rowOff>66675</xdr:rowOff>
    </xdr:from>
    <xdr:to>
      <xdr:col>1</xdr:col>
      <xdr:colOff>1774825</xdr:colOff>
      <xdr:row>283</xdr:row>
      <xdr:rowOff>1144905</xdr:rowOff>
    </xdr:to>
    <xdr:pic>
      <xdr:nvPicPr>
        <xdr:cNvPr id="150" name="图片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590040" y="480852480"/>
          <a:ext cx="1736725" cy="1078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48260</xdr:colOff>
      <xdr:row>284</xdr:row>
      <xdr:rowOff>57150</xdr:rowOff>
    </xdr:from>
    <xdr:to>
      <xdr:col>1</xdr:col>
      <xdr:colOff>1774825</xdr:colOff>
      <xdr:row>284</xdr:row>
      <xdr:rowOff>2173605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600200" y="482024055"/>
          <a:ext cx="1726565" cy="2116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285</xdr:row>
      <xdr:rowOff>53975</xdr:rowOff>
    </xdr:from>
    <xdr:to>
      <xdr:col>1</xdr:col>
      <xdr:colOff>1774825</xdr:colOff>
      <xdr:row>285</xdr:row>
      <xdr:rowOff>1209675</xdr:rowOff>
    </xdr:to>
    <xdr:pic>
      <xdr:nvPicPr>
        <xdr:cNvPr id="152" name="图片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602740" y="484230680"/>
          <a:ext cx="1724025" cy="1155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286</xdr:row>
      <xdr:rowOff>66675</xdr:rowOff>
    </xdr:from>
    <xdr:to>
      <xdr:col>1</xdr:col>
      <xdr:colOff>1774825</xdr:colOff>
      <xdr:row>286</xdr:row>
      <xdr:rowOff>1143000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602740" y="485526080"/>
          <a:ext cx="1724025" cy="1076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56515</xdr:colOff>
      <xdr:row>287</xdr:row>
      <xdr:rowOff>59690</xdr:rowOff>
    </xdr:from>
    <xdr:to>
      <xdr:col>1</xdr:col>
      <xdr:colOff>1774825</xdr:colOff>
      <xdr:row>287</xdr:row>
      <xdr:rowOff>929005</xdr:rowOff>
    </xdr:to>
    <xdr:pic>
      <xdr:nvPicPr>
        <xdr:cNvPr id="154" name="图片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 rot="16200000">
          <a:off x="2032635" y="486288080"/>
          <a:ext cx="869315" cy="1718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49212</xdr:colOff>
      <xdr:row>288</xdr:row>
      <xdr:rowOff>65087</xdr:rowOff>
    </xdr:from>
    <xdr:to>
      <xdr:col>1</xdr:col>
      <xdr:colOff>1774825</xdr:colOff>
      <xdr:row>288</xdr:row>
      <xdr:rowOff>1025207</xdr:rowOff>
    </xdr:to>
    <xdr:pic>
      <xdr:nvPicPr>
        <xdr:cNvPr id="155" name="图片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 rot="16200000">
          <a:off x="1983740" y="487312970"/>
          <a:ext cx="960120" cy="1725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289</xdr:row>
      <xdr:rowOff>47625</xdr:rowOff>
    </xdr:from>
    <xdr:to>
      <xdr:col>1</xdr:col>
      <xdr:colOff>1774825</xdr:colOff>
      <xdr:row>289</xdr:row>
      <xdr:rowOff>1903095</xdr:rowOff>
    </xdr:to>
    <xdr:pic>
      <xdr:nvPicPr>
        <xdr:cNvPr id="156" name="图片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599565" y="488745530"/>
          <a:ext cx="1727200" cy="1855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290</xdr:row>
      <xdr:rowOff>50800</xdr:rowOff>
    </xdr:from>
    <xdr:to>
      <xdr:col>1</xdr:col>
      <xdr:colOff>1774825</xdr:colOff>
      <xdr:row>290</xdr:row>
      <xdr:rowOff>2357755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618615" y="490704505"/>
          <a:ext cx="1708150" cy="2306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58102</xdr:colOff>
      <xdr:row>291</xdr:row>
      <xdr:rowOff>51752</xdr:rowOff>
    </xdr:from>
    <xdr:to>
      <xdr:col>1</xdr:col>
      <xdr:colOff>1774825</xdr:colOff>
      <xdr:row>291</xdr:row>
      <xdr:rowOff>1295082</xdr:rowOff>
    </xdr:to>
    <xdr:pic>
      <xdr:nvPicPr>
        <xdr:cNvPr id="158" name="图片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 rot="16200000">
          <a:off x="1846580" y="492868585"/>
          <a:ext cx="1243330" cy="1717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69215</xdr:colOff>
      <xdr:row>292</xdr:row>
      <xdr:rowOff>59690</xdr:rowOff>
    </xdr:from>
    <xdr:to>
      <xdr:col>1</xdr:col>
      <xdr:colOff>1774825</xdr:colOff>
      <xdr:row>292</xdr:row>
      <xdr:rowOff>945515</xdr:rowOff>
    </xdr:to>
    <xdr:pic>
      <xdr:nvPicPr>
        <xdr:cNvPr id="159" name="图片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 rot="16200000">
          <a:off x="2030730" y="494036985"/>
          <a:ext cx="885825" cy="1705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50482</xdr:colOff>
      <xdr:row>293</xdr:row>
      <xdr:rowOff>47307</xdr:rowOff>
    </xdr:from>
    <xdr:to>
      <xdr:col>1</xdr:col>
      <xdr:colOff>1774825</xdr:colOff>
      <xdr:row>293</xdr:row>
      <xdr:rowOff>984567</xdr:rowOff>
    </xdr:to>
    <xdr:pic>
      <xdr:nvPicPr>
        <xdr:cNvPr id="160" name="图片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 rot="16200000">
          <a:off x="1995805" y="495044095"/>
          <a:ext cx="93726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25400</xdr:colOff>
      <xdr:row>254</xdr:row>
      <xdr:rowOff>69850</xdr:rowOff>
    </xdr:from>
    <xdr:to>
      <xdr:col>1</xdr:col>
      <xdr:colOff>1774825</xdr:colOff>
      <xdr:row>254</xdr:row>
      <xdr:rowOff>942340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 rot="16200000">
          <a:off x="2015490" y="440449970"/>
          <a:ext cx="87249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43180</xdr:colOff>
      <xdr:row>10</xdr:row>
      <xdr:rowOff>38100</xdr:rowOff>
    </xdr:from>
    <xdr:to>
      <xdr:col>1</xdr:col>
      <xdr:colOff>1714500</xdr:colOff>
      <xdr:row>10</xdr:row>
      <xdr:rowOff>2218055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595120" y="16766540"/>
          <a:ext cx="1671320" cy="2179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50800</xdr:colOff>
      <xdr:row>12</xdr:row>
      <xdr:rowOff>69850</xdr:rowOff>
    </xdr:from>
    <xdr:to>
      <xdr:col>1</xdr:col>
      <xdr:colOff>1750695</xdr:colOff>
      <xdr:row>12</xdr:row>
      <xdr:rowOff>1133475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602740" y="22310090"/>
          <a:ext cx="1699895" cy="1063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35560</xdr:colOff>
      <xdr:row>6</xdr:row>
      <xdr:rowOff>42545</xdr:rowOff>
    </xdr:from>
    <xdr:to>
      <xdr:col>1</xdr:col>
      <xdr:colOff>1722120</xdr:colOff>
      <xdr:row>6</xdr:row>
      <xdr:rowOff>1604645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587500" y="6509385"/>
          <a:ext cx="1686560" cy="1562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43180</xdr:colOff>
      <xdr:row>75</xdr:row>
      <xdr:rowOff>27305</xdr:rowOff>
    </xdr:from>
    <xdr:to>
      <xdr:col>1</xdr:col>
      <xdr:colOff>1181735</xdr:colOff>
      <xdr:row>75</xdr:row>
      <xdr:rowOff>1531620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595120" y="125759845"/>
          <a:ext cx="1138555" cy="1504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35560</xdr:colOff>
      <xdr:row>78</xdr:row>
      <xdr:rowOff>51435</xdr:rowOff>
    </xdr:from>
    <xdr:to>
      <xdr:col>1</xdr:col>
      <xdr:colOff>1739265</xdr:colOff>
      <xdr:row>78</xdr:row>
      <xdr:rowOff>1598930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587500" y="133873875"/>
          <a:ext cx="1703705" cy="1547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72390</xdr:colOff>
      <xdr:row>108</xdr:row>
      <xdr:rowOff>57785</xdr:rowOff>
    </xdr:from>
    <xdr:to>
      <xdr:col>1</xdr:col>
      <xdr:colOff>1798955</xdr:colOff>
      <xdr:row>108</xdr:row>
      <xdr:rowOff>1698625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624330" y="207743425"/>
          <a:ext cx="1726565" cy="1640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54610</xdr:colOff>
      <xdr:row>109</xdr:row>
      <xdr:rowOff>65405</xdr:rowOff>
    </xdr:from>
    <xdr:to>
      <xdr:col>1</xdr:col>
      <xdr:colOff>1786890</xdr:colOff>
      <xdr:row>109</xdr:row>
      <xdr:rowOff>1488440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606550" y="209605245"/>
          <a:ext cx="1732280" cy="1423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48895</xdr:colOff>
      <xdr:row>48</xdr:row>
      <xdr:rowOff>72390</xdr:rowOff>
    </xdr:from>
    <xdr:to>
      <xdr:col>1</xdr:col>
      <xdr:colOff>1772920</xdr:colOff>
      <xdr:row>48</xdr:row>
      <xdr:rowOff>1228725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 rot="16200000">
          <a:off x="1884680" y="75965685"/>
          <a:ext cx="1156335" cy="1724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40005</xdr:colOff>
      <xdr:row>115</xdr:row>
      <xdr:rowOff>67310</xdr:rowOff>
    </xdr:from>
    <xdr:to>
      <xdr:col>1</xdr:col>
      <xdr:colOff>1748155</xdr:colOff>
      <xdr:row>115</xdr:row>
      <xdr:rowOff>1316990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 rot="16200000">
          <a:off x="1821180" y="218496515"/>
          <a:ext cx="1249680" cy="1708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35560</xdr:colOff>
      <xdr:row>132</xdr:row>
      <xdr:rowOff>33020</xdr:rowOff>
    </xdr:from>
    <xdr:to>
      <xdr:col>1</xdr:col>
      <xdr:colOff>1804035</xdr:colOff>
      <xdr:row>132</xdr:row>
      <xdr:rowOff>1085215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587500" y="246034560"/>
          <a:ext cx="1768475" cy="1052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294</xdr:row>
      <xdr:rowOff>63500</xdr:rowOff>
    </xdr:from>
    <xdr:to>
      <xdr:col>1</xdr:col>
      <xdr:colOff>1813560</xdr:colOff>
      <xdr:row>294</xdr:row>
      <xdr:rowOff>1115695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609725" y="476719900"/>
          <a:ext cx="1784985" cy="1052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295</xdr:row>
      <xdr:rowOff>60325</xdr:rowOff>
    </xdr:from>
    <xdr:to>
      <xdr:col>1</xdr:col>
      <xdr:colOff>1826260</xdr:colOff>
      <xdr:row>295</xdr:row>
      <xdr:rowOff>1536700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599565" y="507058930"/>
          <a:ext cx="1778635" cy="1476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55562</xdr:colOff>
      <xdr:row>297</xdr:row>
      <xdr:rowOff>39687</xdr:rowOff>
    </xdr:from>
    <xdr:to>
      <xdr:col>1</xdr:col>
      <xdr:colOff>1820227</xdr:colOff>
      <xdr:row>297</xdr:row>
      <xdr:rowOff>877887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 rot="16200000">
          <a:off x="2070100" y="509317625"/>
          <a:ext cx="838200" cy="1764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46990</xdr:colOff>
      <xdr:row>299</xdr:row>
      <xdr:rowOff>52070</xdr:rowOff>
    </xdr:from>
    <xdr:to>
      <xdr:col>1</xdr:col>
      <xdr:colOff>1824355</xdr:colOff>
      <xdr:row>299</xdr:row>
      <xdr:rowOff>1130935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 rot="16200000">
          <a:off x="1976180" y="512079784"/>
          <a:ext cx="1078865" cy="1777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34925</xdr:colOff>
      <xdr:row>296</xdr:row>
      <xdr:rowOff>53975</xdr:rowOff>
    </xdr:from>
    <xdr:to>
      <xdr:col>1</xdr:col>
      <xdr:colOff>1804035</xdr:colOff>
      <xdr:row>296</xdr:row>
      <xdr:rowOff>1073785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 rot="16200000">
          <a:off x="1961515" y="508278130"/>
          <a:ext cx="1019810" cy="1769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69850</xdr:colOff>
      <xdr:row>298</xdr:row>
      <xdr:rowOff>53975</xdr:rowOff>
    </xdr:from>
    <xdr:to>
      <xdr:col>1</xdr:col>
      <xdr:colOff>1826260</xdr:colOff>
      <xdr:row>298</xdr:row>
      <xdr:rowOff>1990725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621790" y="510760980"/>
          <a:ext cx="1756410" cy="19367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6</xdr:row>
      <xdr:rowOff>47625</xdr:rowOff>
    </xdr:from>
    <xdr:to>
      <xdr:col>1</xdr:col>
      <xdr:colOff>1826260</xdr:colOff>
      <xdr:row>6</xdr:row>
      <xdr:rowOff>1825625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6825" y="7886065"/>
          <a:ext cx="1778635" cy="1778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48260</xdr:colOff>
      <xdr:row>4</xdr:row>
      <xdr:rowOff>43180</xdr:rowOff>
    </xdr:from>
    <xdr:to>
      <xdr:col>1</xdr:col>
      <xdr:colOff>1839595</xdr:colOff>
      <xdr:row>4</xdr:row>
      <xdr:rowOff>727075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6200000">
          <a:off x="1821180" y="4889500"/>
          <a:ext cx="683895" cy="1791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34925</xdr:colOff>
      <xdr:row>5</xdr:row>
      <xdr:rowOff>57150</xdr:rowOff>
    </xdr:from>
    <xdr:to>
      <xdr:col>1</xdr:col>
      <xdr:colOff>1826260</xdr:colOff>
      <xdr:row>5</xdr:row>
      <xdr:rowOff>1616710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54125" y="6219190"/>
          <a:ext cx="1791335" cy="1559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41275</xdr:colOff>
      <xdr:row>7</xdr:row>
      <xdr:rowOff>60325</xdr:rowOff>
    </xdr:from>
    <xdr:to>
      <xdr:col>1</xdr:col>
      <xdr:colOff>1826260</xdr:colOff>
      <xdr:row>7</xdr:row>
      <xdr:rowOff>1517650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60475" y="9765665"/>
          <a:ext cx="1784985" cy="1457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8</xdr:row>
      <xdr:rowOff>57150</xdr:rowOff>
    </xdr:from>
    <xdr:to>
      <xdr:col>1</xdr:col>
      <xdr:colOff>1826260</xdr:colOff>
      <xdr:row>8</xdr:row>
      <xdr:rowOff>1470660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57300" y="11324590"/>
          <a:ext cx="1788160" cy="1413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9</xdr:row>
      <xdr:rowOff>53975</xdr:rowOff>
    </xdr:from>
    <xdr:to>
      <xdr:col>1</xdr:col>
      <xdr:colOff>1826260</xdr:colOff>
      <xdr:row>9</xdr:row>
      <xdr:rowOff>1763395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6825" y="12820015"/>
          <a:ext cx="1778635" cy="170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52705</xdr:colOff>
      <xdr:row>3</xdr:row>
      <xdr:rowOff>46355</xdr:rowOff>
    </xdr:from>
    <xdr:to>
      <xdr:col>1</xdr:col>
      <xdr:colOff>1833880</xdr:colOff>
      <xdr:row>3</xdr:row>
      <xdr:rowOff>1079500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1645920" y="3929380"/>
          <a:ext cx="1033145" cy="1781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29210</xdr:colOff>
      <xdr:row>1</xdr:row>
      <xdr:rowOff>62230</xdr:rowOff>
    </xdr:from>
    <xdr:to>
      <xdr:col>1</xdr:col>
      <xdr:colOff>1820545</xdr:colOff>
      <xdr:row>1</xdr:row>
      <xdr:rowOff>1437005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1456690" y="250190"/>
          <a:ext cx="1374775" cy="1791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</xdr:row>
      <xdr:rowOff>53975</xdr:rowOff>
    </xdr:from>
    <xdr:to>
      <xdr:col>1</xdr:col>
      <xdr:colOff>1826260</xdr:colOff>
      <xdr:row>2</xdr:row>
      <xdr:rowOff>2298065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6350" y="1948815"/>
          <a:ext cx="1769110" cy="22440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63500</xdr:rowOff>
    </xdr:from>
    <xdr:to>
      <xdr:col>1</xdr:col>
      <xdr:colOff>1831975</xdr:colOff>
      <xdr:row>2</xdr:row>
      <xdr:rowOff>3575050</xdr:rowOff>
    </xdr:to>
    <xdr:pic>
      <xdr:nvPicPr>
        <xdr:cNvPr id="2" name="图片 301">
          <a:extLst>
            <a:ext uri="{FF2B5EF4-FFF2-40B4-BE49-F238E27FC236}">
              <a16:creationId xmlns:a16="http://schemas.microsoft.com/office/drawing/2014/main" id="{D3D81694-505E-4B65-A7AE-7053552CE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7250" y="469900"/>
          <a:ext cx="1717675" cy="351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200263</xdr:colOff>
      <xdr:row>8</xdr:row>
      <xdr:rowOff>190368</xdr:rowOff>
    </xdr:from>
    <xdr:to>
      <xdr:col>1</xdr:col>
      <xdr:colOff>1898253</xdr:colOff>
      <xdr:row>8</xdr:row>
      <xdr:rowOff>2855913</xdr:rowOff>
    </xdr:to>
    <xdr:pic>
      <xdr:nvPicPr>
        <xdr:cNvPr id="7" name="图片 304">
          <a:extLst>
            <a:ext uri="{FF2B5EF4-FFF2-40B4-BE49-F238E27FC236}">
              <a16:creationId xmlns:a16="http://schemas.microsoft.com/office/drawing/2014/main" id="{F968459A-13D8-45D1-A254-6D8E1D41E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3213" y="5308468"/>
          <a:ext cx="1697990" cy="2665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203200</xdr:colOff>
      <xdr:row>14</xdr:row>
      <xdr:rowOff>344805</xdr:rowOff>
    </xdr:from>
    <xdr:to>
      <xdr:col>1</xdr:col>
      <xdr:colOff>1918970</xdr:colOff>
      <xdr:row>14</xdr:row>
      <xdr:rowOff>1968500</xdr:rowOff>
    </xdr:to>
    <xdr:pic>
      <xdr:nvPicPr>
        <xdr:cNvPr id="16" name="图片 665">
          <a:extLst>
            <a:ext uri="{FF2B5EF4-FFF2-40B4-BE49-F238E27FC236}">
              <a16:creationId xmlns:a16="http://schemas.microsoft.com/office/drawing/2014/main" id="{FFDC1D2D-1099-42F3-8E8A-4F76AAC26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6150" y="9660255"/>
          <a:ext cx="1715770" cy="1623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20</xdr:row>
      <xdr:rowOff>120650</xdr:rowOff>
    </xdr:from>
    <xdr:to>
      <xdr:col>1</xdr:col>
      <xdr:colOff>1819275</xdr:colOff>
      <xdr:row>20</xdr:row>
      <xdr:rowOff>1695450</xdr:rowOff>
    </xdr:to>
    <xdr:pic>
      <xdr:nvPicPr>
        <xdr:cNvPr id="17" name="图片 666">
          <a:extLst>
            <a:ext uri="{FF2B5EF4-FFF2-40B4-BE49-F238E27FC236}">
              <a16:creationId xmlns:a16="http://schemas.microsoft.com/office/drawing/2014/main" id="{B97D5855-921C-4DAB-A3D9-1537378C5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0" y="8782050"/>
          <a:ext cx="1724025" cy="1574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82550</xdr:colOff>
      <xdr:row>26</xdr:row>
      <xdr:rowOff>95250</xdr:rowOff>
    </xdr:from>
    <xdr:to>
      <xdr:col>1</xdr:col>
      <xdr:colOff>1812925</xdr:colOff>
      <xdr:row>26</xdr:row>
      <xdr:rowOff>1712595</xdr:rowOff>
    </xdr:to>
    <xdr:pic>
      <xdr:nvPicPr>
        <xdr:cNvPr id="18" name="图片 667">
          <a:extLst>
            <a:ext uri="{FF2B5EF4-FFF2-40B4-BE49-F238E27FC236}">
              <a16:creationId xmlns:a16="http://schemas.microsoft.com/office/drawing/2014/main" id="{1AD60E99-2507-4AD3-8B6B-2267D5152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4550" y="10629900"/>
          <a:ext cx="1730375" cy="1617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172084</xdr:colOff>
      <xdr:row>32</xdr:row>
      <xdr:rowOff>419735</xdr:rowOff>
    </xdr:from>
    <xdr:to>
      <xdr:col>1</xdr:col>
      <xdr:colOff>2025649</xdr:colOff>
      <xdr:row>32</xdr:row>
      <xdr:rowOff>1626404</xdr:rowOff>
    </xdr:to>
    <xdr:pic>
      <xdr:nvPicPr>
        <xdr:cNvPr id="19" name="图片 13">
          <a:extLst>
            <a:ext uri="{FF2B5EF4-FFF2-40B4-BE49-F238E27FC236}">
              <a16:creationId xmlns:a16="http://schemas.microsoft.com/office/drawing/2014/main" id="{8BC8ED24-5C48-4D51-BE18-98D840A674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54407"/>
        <a:stretch>
          <a:fillRect/>
        </a:stretch>
      </xdr:blipFill>
      <xdr:spPr>
        <a:xfrm>
          <a:off x="915034" y="20180935"/>
          <a:ext cx="1853565" cy="120666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203200</xdr:colOff>
      <xdr:row>38</xdr:row>
      <xdr:rowOff>361950</xdr:rowOff>
    </xdr:from>
    <xdr:to>
      <xdr:col>1</xdr:col>
      <xdr:colOff>1920875</xdr:colOff>
      <xdr:row>38</xdr:row>
      <xdr:rowOff>2063115</xdr:rowOff>
    </xdr:to>
    <xdr:pic>
      <xdr:nvPicPr>
        <xdr:cNvPr id="20" name="图片 669">
          <a:extLst>
            <a:ext uri="{FF2B5EF4-FFF2-40B4-BE49-F238E27FC236}">
              <a16:creationId xmlns:a16="http://schemas.microsoft.com/office/drawing/2014/main" id="{F1A75FBC-F832-4E1B-A95F-A56C26AB8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6150" y="23749000"/>
          <a:ext cx="1717675" cy="1701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88901</xdr:colOff>
      <xdr:row>44</xdr:row>
      <xdr:rowOff>38100</xdr:rowOff>
    </xdr:from>
    <xdr:to>
      <xdr:col>1</xdr:col>
      <xdr:colOff>1778001</xdr:colOff>
      <xdr:row>44</xdr:row>
      <xdr:rowOff>1828799</xdr:rowOff>
    </xdr:to>
    <xdr:pic>
      <xdr:nvPicPr>
        <xdr:cNvPr id="21" name="图片 670">
          <a:extLst>
            <a:ext uri="{FF2B5EF4-FFF2-40B4-BE49-F238E27FC236}">
              <a16:creationId xmlns:a16="http://schemas.microsoft.com/office/drawing/2014/main" id="{35781CFC-A7FF-45E0-A3FD-F3876F889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1851" y="27501850"/>
          <a:ext cx="1689100" cy="179069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114300</xdr:colOff>
      <xdr:row>50</xdr:row>
      <xdr:rowOff>238125</xdr:rowOff>
    </xdr:from>
    <xdr:to>
      <xdr:col>1</xdr:col>
      <xdr:colOff>1870075</xdr:colOff>
      <xdr:row>50</xdr:row>
      <xdr:rowOff>2197100</xdr:rowOff>
    </xdr:to>
    <xdr:pic>
      <xdr:nvPicPr>
        <xdr:cNvPr id="22" name="图片 683">
          <a:extLst>
            <a:ext uri="{FF2B5EF4-FFF2-40B4-BE49-F238E27FC236}">
              <a16:creationId xmlns:a16="http://schemas.microsoft.com/office/drawing/2014/main" id="{B6367DA2-2574-4DD3-9E05-9B2802BF1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7250" y="30686375"/>
          <a:ext cx="1755775" cy="1958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152400</xdr:colOff>
      <xdr:row>56</xdr:row>
      <xdr:rowOff>57150</xdr:rowOff>
    </xdr:from>
    <xdr:to>
      <xdr:col>1</xdr:col>
      <xdr:colOff>1800860</xdr:colOff>
      <xdr:row>56</xdr:row>
      <xdr:rowOff>2425700</xdr:rowOff>
    </xdr:to>
    <xdr:pic>
      <xdr:nvPicPr>
        <xdr:cNvPr id="23" name="图片 684">
          <a:extLst>
            <a:ext uri="{FF2B5EF4-FFF2-40B4-BE49-F238E27FC236}">
              <a16:creationId xmlns:a16="http://schemas.microsoft.com/office/drawing/2014/main" id="{0250A5C8-A927-42BC-BFA6-AF08FF6C5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95350" y="33820100"/>
          <a:ext cx="1648460" cy="2368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107950</xdr:colOff>
      <xdr:row>62</xdr:row>
      <xdr:rowOff>190500</xdr:rowOff>
    </xdr:from>
    <xdr:to>
      <xdr:col>1</xdr:col>
      <xdr:colOff>1825625</xdr:colOff>
      <xdr:row>62</xdr:row>
      <xdr:rowOff>2660650</xdr:rowOff>
    </xdr:to>
    <xdr:pic>
      <xdr:nvPicPr>
        <xdr:cNvPr id="24" name="图片 678">
          <a:extLst>
            <a:ext uri="{FF2B5EF4-FFF2-40B4-BE49-F238E27FC236}">
              <a16:creationId xmlns:a16="http://schemas.microsoft.com/office/drawing/2014/main" id="{9F62421E-4E62-4F48-B77D-313A3E359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0900" y="37598350"/>
          <a:ext cx="1717675" cy="2470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68</xdr:row>
      <xdr:rowOff>38100</xdr:rowOff>
    </xdr:from>
    <xdr:to>
      <xdr:col>1</xdr:col>
      <xdr:colOff>1774825</xdr:colOff>
      <xdr:row>68</xdr:row>
      <xdr:rowOff>2222500</xdr:rowOff>
    </xdr:to>
    <xdr:pic>
      <xdr:nvPicPr>
        <xdr:cNvPr id="25" name="图片 680">
          <a:extLst>
            <a:ext uri="{FF2B5EF4-FFF2-40B4-BE49-F238E27FC236}">
              <a16:creationId xmlns:a16="http://schemas.microsoft.com/office/drawing/2014/main" id="{C048B354-0036-44C3-A6D8-6A90BE217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06450" y="41662350"/>
          <a:ext cx="1711325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139700</xdr:colOff>
      <xdr:row>74</xdr:row>
      <xdr:rowOff>38100</xdr:rowOff>
    </xdr:from>
    <xdr:to>
      <xdr:col>1</xdr:col>
      <xdr:colOff>1844675</xdr:colOff>
      <xdr:row>74</xdr:row>
      <xdr:rowOff>2330450</xdr:rowOff>
    </xdr:to>
    <xdr:pic>
      <xdr:nvPicPr>
        <xdr:cNvPr id="26" name="图片 681">
          <a:extLst>
            <a:ext uri="{FF2B5EF4-FFF2-40B4-BE49-F238E27FC236}">
              <a16:creationId xmlns:a16="http://schemas.microsoft.com/office/drawing/2014/main" id="{62D63FA0-30D8-4027-9259-44BC6642E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82650" y="45275500"/>
          <a:ext cx="1704975" cy="2292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146050</xdr:colOff>
      <xdr:row>80</xdr:row>
      <xdr:rowOff>209550</xdr:rowOff>
    </xdr:from>
    <xdr:to>
      <xdr:col>1</xdr:col>
      <xdr:colOff>1863725</xdr:colOff>
      <xdr:row>80</xdr:row>
      <xdr:rowOff>2654300</xdr:rowOff>
    </xdr:to>
    <xdr:pic>
      <xdr:nvPicPr>
        <xdr:cNvPr id="27" name="图片 682">
          <a:extLst>
            <a:ext uri="{FF2B5EF4-FFF2-40B4-BE49-F238E27FC236}">
              <a16:creationId xmlns:a16="http://schemas.microsoft.com/office/drawing/2014/main" id="{A13D09D7-ABC7-47CA-ACB5-D86FAA14C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89000" y="48958500"/>
          <a:ext cx="1717675" cy="2444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136525</xdr:colOff>
      <xdr:row>86</xdr:row>
      <xdr:rowOff>34925</xdr:rowOff>
    </xdr:from>
    <xdr:to>
      <xdr:col>1</xdr:col>
      <xdr:colOff>1851025</xdr:colOff>
      <xdr:row>86</xdr:row>
      <xdr:rowOff>2590800</xdr:rowOff>
    </xdr:to>
    <xdr:pic>
      <xdr:nvPicPr>
        <xdr:cNvPr id="29" name="图片 713">
          <a:extLst>
            <a:ext uri="{FF2B5EF4-FFF2-40B4-BE49-F238E27FC236}">
              <a16:creationId xmlns:a16="http://schemas.microsoft.com/office/drawing/2014/main" id="{9E4BC1EC-55D1-4F01-90DD-B6DECADE8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8525" y="29302075"/>
          <a:ext cx="1714500" cy="2555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133985</xdr:colOff>
      <xdr:row>92</xdr:row>
      <xdr:rowOff>41910</xdr:rowOff>
    </xdr:from>
    <xdr:to>
      <xdr:col>1</xdr:col>
      <xdr:colOff>1844675</xdr:colOff>
      <xdr:row>92</xdr:row>
      <xdr:rowOff>2603500</xdr:rowOff>
    </xdr:to>
    <xdr:pic>
      <xdr:nvPicPr>
        <xdr:cNvPr id="30" name="图片 714">
          <a:extLst>
            <a:ext uri="{FF2B5EF4-FFF2-40B4-BE49-F238E27FC236}">
              <a16:creationId xmlns:a16="http://schemas.microsoft.com/office/drawing/2014/main" id="{CD7465FC-2066-4020-B369-D02A83779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95985" y="31988760"/>
          <a:ext cx="1710690" cy="2561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152400</xdr:colOff>
      <xdr:row>98</xdr:row>
      <xdr:rowOff>95249</xdr:rowOff>
    </xdr:from>
    <xdr:to>
      <xdr:col>1</xdr:col>
      <xdr:colOff>1870075</xdr:colOff>
      <xdr:row>98</xdr:row>
      <xdr:rowOff>2628264</xdr:rowOff>
    </xdr:to>
    <xdr:pic>
      <xdr:nvPicPr>
        <xdr:cNvPr id="31" name="图片 715">
          <a:extLst>
            <a:ext uri="{FF2B5EF4-FFF2-40B4-BE49-F238E27FC236}">
              <a16:creationId xmlns:a16="http://schemas.microsoft.com/office/drawing/2014/main" id="{9995DBEF-88F7-42B3-A7D5-D4438F190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14400" y="34721799"/>
          <a:ext cx="1717675" cy="2533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136525</xdr:colOff>
      <xdr:row>104</xdr:row>
      <xdr:rowOff>88899</xdr:rowOff>
    </xdr:from>
    <xdr:to>
      <xdr:col>1</xdr:col>
      <xdr:colOff>1863725</xdr:colOff>
      <xdr:row>104</xdr:row>
      <xdr:rowOff>2619374</xdr:rowOff>
    </xdr:to>
    <xdr:pic>
      <xdr:nvPicPr>
        <xdr:cNvPr id="32" name="图片 716">
          <a:extLst>
            <a:ext uri="{FF2B5EF4-FFF2-40B4-BE49-F238E27FC236}">
              <a16:creationId xmlns:a16="http://schemas.microsoft.com/office/drawing/2014/main" id="{1B3963A7-B29C-460B-B047-F6050056D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8525" y="37395149"/>
          <a:ext cx="1727200" cy="2530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127000</xdr:colOff>
      <xdr:row>110</xdr:row>
      <xdr:rowOff>225425</xdr:rowOff>
    </xdr:from>
    <xdr:to>
      <xdr:col>1</xdr:col>
      <xdr:colOff>1844675</xdr:colOff>
      <xdr:row>110</xdr:row>
      <xdr:rowOff>2383790</xdr:rowOff>
    </xdr:to>
    <xdr:pic>
      <xdr:nvPicPr>
        <xdr:cNvPr id="33" name="图片 717">
          <a:extLst>
            <a:ext uri="{FF2B5EF4-FFF2-40B4-BE49-F238E27FC236}">
              <a16:creationId xmlns:a16="http://schemas.microsoft.com/office/drawing/2014/main" id="{A9F74967-420F-4BB7-9BAC-5EF4F50AA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89000" y="40211375"/>
          <a:ext cx="1717675" cy="21583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107949</xdr:colOff>
      <xdr:row>6</xdr:row>
      <xdr:rowOff>552450</xdr:rowOff>
    </xdr:from>
    <xdr:to>
      <xdr:col>1</xdr:col>
      <xdr:colOff>2597424</xdr:colOff>
      <xdr:row>6</xdr:row>
      <xdr:rowOff>2044700</xdr:rowOff>
    </xdr:to>
    <xdr:pic>
      <xdr:nvPicPr>
        <xdr:cNvPr id="2" name="图片 14">
          <a:extLst>
            <a:ext uri="{FF2B5EF4-FFF2-40B4-BE49-F238E27FC236}">
              <a16:creationId xmlns:a16="http://schemas.microsoft.com/office/drawing/2014/main" id="{75E93F8C-1FA1-4B7D-8761-7272D7F7E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9949" y="14331950"/>
          <a:ext cx="2489475" cy="1492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441325</xdr:colOff>
      <xdr:row>5</xdr:row>
      <xdr:rowOff>117475</xdr:rowOff>
    </xdr:from>
    <xdr:to>
      <xdr:col>1</xdr:col>
      <xdr:colOff>1822450</xdr:colOff>
      <xdr:row>5</xdr:row>
      <xdr:rowOff>2530856</xdr:rowOff>
    </xdr:to>
    <xdr:pic>
      <xdr:nvPicPr>
        <xdr:cNvPr id="3" name="图片 18">
          <a:extLst>
            <a:ext uri="{FF2B5EF4-FFF2-40B4-BE49-F238E27FC236}">
              <a16:creationId xmlns:a16="http://schemas.microsoft.com/office/drawing/2014/main" id="{EBBCCF73-1B3A-476E-9DB2-1F04328C9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3325" y="11141075"/>
          <a:ext cx="1381125" cy="241338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</xdr:row>
      <xdr:rowOff>53975</xdr:rowOff>
    </xdr:from>
    <xdr:to>
      <xdr:col>1</xdr:col>
      <xdr:colOff>2686050</xdr:colOff>
      <xdr:row>2</xdr:row>
      <xdr:rowOff>2505710</xdr:rowOff>
    </xdr:to>
    <xdr:pic>
      <xdr:nvPicPr>
        <xdr:cNvPr id="4" name="图片 20">
          <a:extLst>
            <a:ext uri="{FF2B5EF4-FFF2-40B4-BE49-F238E27FC236}">
              <a16:creationId xmlns:a16="http://schemas.microsoft.com/office/drawing/2014/main" id="{AFD541AE-B51A-4CD6-A714-9A9D8AFF2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9625" y="2809875"/>
          <a:ext cx="2638425" cy="2451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168275</xdr:colOff>
      <xdr:row>4</xdr:row>
      <xdr:rowOff>187325</xdr:rowOff>
    </xdr:from>
    <xdr:to>
      <xdr:col>1</xdr:col>
      <xdr:colOff>2451100</xdr:colOff>
      <xdr:row>4</xdr:row>
      <xdr:rowOff>2266950</xdr:rowOff>
    </xdr:to>
    <xdr:pic>
      <xdr:nvPicPr>
        <xdr:cNvPr id="5" name="图片 21">
          <a:extLst>
            <a:ext uri="{FF2B5EF4-FFF2-40B4-BE49-F238E27FC236}">
              <a16:creationId xmlns:a16="http://schemas.microsoft.com/office/drawing/2014/main" id="{C0B77943-F7C0-4DFD-89CA-61A17CAA2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0275" y="8455025"/>
          <a:ext cx="2282825" cy="207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342900</xdr:colOff>
      <xdr:row>3</xdr:row>
      <xdr:rowOff>117476</xdr:rowOff>
    </xdr:from>
    <xdr:to>
      <xdr:col>1</xdr:col>
      <xdr:colOff>1803400</xdr:colOff>
      <xdr:row>3</xdr:row>
      <xdr:rowOff>2680664</xdr:rowOff>
    </xdr:to>
    <xdr:pic>
      <xdr:nvPicPr>
        <xdr:cNvPr id="6" name="图片 22">
          <a:extLst>
            <a:ext uri="{FF2B5EF4-FFF2-40B4-BE49-F238E27FC236}">
              <a16:creationId xmlns:a16="http://schemas.microsoft.com/office/drawing/2014/main" id="{59085FFE-ABD3-4884-94E5-9A094C8A4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4900" y="5629276"/>
          <a:ext cx="1460500" cy="256318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133985</xdr:colOff>
      <xdr:row>1</xdr:row>
      <xdr:rowOff>281938</xdr:rowOff>
    </xdr:from>
    <xdr:to>
      <xdr:col>1</xdr:col>
      <xdr:colOff>2578100</xdr:colOff>
      <xdr:row>1</xdr:row>
      <xdr:rowOff>2197733</xdr:rowOff>
    </xdr:to>
    <xdr:pic>
      <xdr:nvPicPr>
        <xdr:cNvPr id="7" name="图片 35">
          <a:extLst>
            <a:ext uri="{FF2B5EF4-FFF2-40B4-BE49-F238E27FC236}">
              <a16:creationId xmlns:a16="http://schemas.microsoft.com/office/drawing/2014/main" id="{61CE489A-1C39-4812-A335-69A6724B3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1160145" y="17778"/>
          <a:ext cx="1915795" cy="24441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autoPageBreaks="0"/>
  </sheetPr>
  <dimension ref="A1:S311"/>
  <sheetViews>
    <sheetView tabSelected="1" topLeftCell="A95" zoomScale="132" zoomScaleNormal="132" workbookViewId="0">
      <selection activeCell="D138" sqref="D138"/>
    </sheetView>
  </sheetViews>
  <sheetFormatPr baseColWidth="10" defaultColWidth="9" defaultRowHeight="14.5"/>
  <cols>
    <col min="1" max="1" width="13.6328125" style="34" customWidth="1"/>
    <col min="2" max="2" width="26.90625" style="34" customWidth="1"/>
    <col min="3" max="3" width="17.6328125" style="34" customWidth="1"/>
    <col min="4" max="4" width="7" style="36" customWidth="1"/>
    <col min="5" max="5" width="12.81640625" style="34" bestFit="1" customWidth="1"/>
    <col min="6" max="6" width="11.7265625" style="37" bestFit="1" customWidth="1"/>
    <col min="7" max="7" width="8.7265625" style="40" hidden="1" customWidth="1"/>
    <col min="8" max="8" width="9.7265625" style="38" customWidth="1"/>
    <col min="9" max="9" width="11.36328125" style="39" customWidth="1"/>
    <col min="10" max="10" width="15.81640625" style="34" customWidth="1"/>
    <col min="11" max="12" width="11.36328125" style="34" hidden="1" customWidth="1"/>
    <col min="13" max="15" width="11.36328125" style="34" customWidth="1"/>
    <col min="16" max="16" width="12.26953125" style="34" bestFit="1" customWidth="1"/>
    <col min="17" max="17" width="23.453125" style="42" customWidth="1"/>
    <col min="18" max="18" width="19.54296875" style="36" customWidth="1"/>
    <col min="19" max="19" width="19.90625" style="34" bestFit="1" customWidth="1"/>
    <col min="20" max="16384" width="9" style="1"/>
  </cols>
  <sheetData>
    <row r="1" spans="1:19" ht="15" customHeight="1">
      <c r="A1" s="89" t="s">
        <v>0</v>
      </c>
      <c r="B1" s="89" t="s">
        <v>1</v>
      </c>
      <c r="C1" s="90" t="s">
        <v>2</v>
      </c>
      <c r="D1" s="91" t="s">
        <v>563</v>
      </c>
      <c r="E1" s="96" t="s">
        <v>564</v>
      </c>
      <c r="F1" s="97" t="s">
        <v>565</v>
      </c>
      <c r="G1" s="96" t="s">
        <v>3</v>
      </c>
      <c r="H1" s="98" t="s">
        <v>566</v>
      </c>
      <c r="I1" s="99" t="s">
        <v>568</v>
      </c>
      <c r="J1" s="83" t="s">
        <v>573</v>
      </c>
      <c r="K1" s="9"/>
      <c r="L1" s="9"/>
      <c r="M1" s="94" t="s">
        <v>572</v>
      </c>
      <c r="N1" s="83" t="s">
        <v>569</v>
      </c>
      <c r="O1" s="83" t="s">
        <v>570</v>
      </c>
      <c r="P1" s="83" t="s">
        <v>571</v>
      </c>
      <c r="Q1" s="85" t="s">
        <v>574</v>
      </c>
      <c r="R1" s="86" t="s">
        <v>575</v>
      </c>
      <c r="S1" s="88" t="s">
        <v>576</v>
      </c>
    </row>
    <row r="2" spans="1:19" ht="15" customHeight="1">
      <c r="A2" s="89"/>
      <c r="B2" s="89"/>
      <c r="C2" s="90"/>
      <c r="D2" s="91"/>
      <c r="E2" s="96"/>
      <c r="F2" s="97"/>
      <c r="G2" s="96"/>
      <c r="H2" s="98"/>
      <c r="I2" s="100"/>
      <c r="J2" s="84"/>
      <c r="K2" s="11"/>
      <c r="L2" s="11"/>
      <c r="M2" s="95"/>
      <c r="N2" s="84"/>
      <c r="O2" s="84"/>
      <c r="P2" s="84"/>
      <c r="Q2" s="85"/>
      <c r="R2" s="87"/>
      <c r="S2" s="88"/>
    </row>
    <row r="3" spans="1:19" ht="129" customHeight="1">
      <c r="A3" s="10" t="s">
        <v>4</v>
      </c>
      <c r="B3" s="10"/>
      <c r="C3" s="10" t="s">
        <v>5</v>
      </c>
      <c r="D3" s="12">
        <v>8</v>
      </c>
      <c r="E3" s="10">
        <v>120</v>
      </c>
      <c r="F3" s="13">
        <f t="shared" ref="F3:F19" si="0">D3*E3</f>
        <v>960</v>
      </c>
      <c r="G3" s="14">
        <v>21</v>
      </c>
      <c r="H3" s="15">
        <f>(G3*0.51)*1.23</f>
        <v>13.173300000000001</v>
      </c>
      <c r="I3" s="16">
        <v>29</v>
      </c>
      <c r="J3" s="17"/>
      <c r="K3" s="17">
        <f>F3-J3</f>
        <v>960</v>
      </c>
      <c r="L3" s="17">
        <f>J3-F3</f>
        <v>-960</v>
      </c>
      <c r="M3" s="17" t="str">
        <f>IF(J3=F3,"ESTABLE",IF(J3&lt;F3,"FALTANTE "&amp;K3&amp;" UNIDADES","SOBRANTE "&amp;L3&amp;" UNIDADES"))</f>
        <v>FALTANTE 960 UNIDADES</v>
      </c>
      <c r="N3" s="17"/>
      <c r="O3" s="17"/>
      <c r="P3" s="17"/>
      <c r="Q3" s="41">
        <f>J3-(N3+O3+P3)</f>
        <v>0</v>
      </c>
      <c r="R3" s="44"/>
      <c r="S3" s="10" t="str">
        <f>IF(F3&gt;50,"ALMACENAR","NO ALMACENAR")</f>
        <v>ALMACENAR</v>
      </c>
    </row>
    <row r="4" spans="1:19" ht="102" customHeight="1">
      <c r="A4" s="10" t="s">
        <v>6</v>
      </c>
      <c r="B4" s="10"/>
      <c r="C4" s="10" t="s">
        <v>7</v>
      </c>
      <c r="D4" s="12">
        <v>4</v>
      </c>
      <c r="E4" s="10">
        <v>240</v>
      </c>
      <c r="F4" s="13">
        <f t="shared" si="0"/>
        <v>960</v>
      </c>
      <c r="G4" s="14">
        <v>10</v>
      </c>
      <c r="H4" s="15">
        <f t="shared" ref="H4:H71" si="1">(G4*0.51)*1.23</f>
        <v>6.2729999999999997</v>
      </c>
      <c r="I4" s="16">
        <v>16</v>
      </c>
      <c r="J4" s="17"/>
      <c r="K4" s="17">
        <f t="shared" ref="K4:K67" si="2">F4-J4</f>
        <v>960</v>
      </c>
      <c r="L4" s="17">
        <f t="shared" ref="L4:L67" si="3">J4-F4</f>
        <v>-960</v>
      </c>
      <c r="M4" s="17" t="str">
        <f t="shared" ref="M4:M67" si="4">IF(J4=F4,"ESTABLE",IF(J4&lt;F4,"FALTANTE "&amp;K4&amp;" UNIDADES","SOBRANTE "&amp;L4&amp;" UNIDADES"))</f>
        <v>FALTANTE 960 UNIDADES</v>
      </c>
      <c r="N4" s="17"/>
      <c r="O4" s="17"/>
      <c r="P4" s="17"/>
      <c r="Q4" s="41">
        <f t="shared" ref="Q4:Q67" si="5">J4-(N4+O4+P4)</f>
        <v>0</v>
      </c>
      <c r="R4" s="44"/>
      <c r="S4" s="10" t="str">
        <f t="shared" ref="S4:S67" si="6">IF(F4&gt;50,"ALMACENAR","NO ALMACENAR")</f>
        <v>ALMACENAR</v>
      </c>
    </row>
    <row r="5" spans="1:19" ht="90" customHeight="1">
      <c r="A5" s="10" t="s">
        <v>8</v>
      </c>
      <c r="B5" s="10"/>
      <c r="C5" s="10" t="s">
        <v>9</v>
      </c>
      <c r="D5" s="12">
        <v>4</v>
      </c>
      <c r="E5" s="10">
        <v>240</v>
      </c>
      <c r="F5" s="13">
        <f t="shared" si="0"/>
        <v>960</v>
      </c>
      <c r="G5" s="14">
        <v>9</v>
      </c>
      <c r="H5" s="15">
        <f t="shared" si="1"/>
        <v>5.6456999999999997</v>
      </c>
      <c r="I5" s="16">
        <v>12</v>
      </c>
      <c r="J5" s="17"/>
      <c r="K5" s="17">
        <f t="shared" si="2"/>
        <v>960</v>
      </c>
      <c r="L5" s="17">
        <f t="shared" si="3"/>
        <v>-960</v>
      </c>
      <c r="M5" s="17" t="str">
        <f t="shared" si="4"/>
        <v>FALTANTE 960 UNIDADES</v>
      </c>
      <c r="N5" s="17"/>
      <c r="O5" s="17"/>
      <c r="P5" s="17"/>
      <c r="Q5" s="41">
        <f t="shared" si="5"/>
        <v>0</v>
      </c>
      <c r="R5" s="44"/>
      <c r="S5" s="10" t="str">
        <f t="shared" si="6"/>
        <v>ALMACENAR</v>
      </c>
    </row>
    <row r="6" spans="1:19" ht="157" customHeight="1">
      <c r="A6" s="10" t="s">
        <v>10</v>
      </c>
      <c r="B6" s="10"/>
      <c r="C6" s="10" t="s">
        <v>11</v>
      </c>
      <c r="D6" s="12">
        <v>2</v>
      </c>
      <c r="E6" s="10">
        <v>300</v>
      </c>
      <c r="F6" s="13">
        <f t="shared" si="0"/>
        <v>600</v>
      </c>
      <c r="G6" s="14">
        <v>14.5</v>
      </c>
      <c r="H6" s="15">
        <f t="shared" si="1"/>
        <v>9.0958500000000004</v>
      </c>
      <c r="I6" s="16">
        <v>29</v>
      </c>
      <c r="J6" s="17"/>
      <c r="K6" s="17">
        <f t="shared" si="2"/>
        <v>600</v>
      </c>
      <c r="L6" s="17">
        <f t="shared" si="3"/>
        <v>-600</v>
      </c>
      <c r="M6" s="17" t="str">
        <f t="shared" si="4"/>
        <v>FALTANTE 600 UNIDADES</v>
      </c>
      <c r="N6" s="17"/>
      <c r="O6" s="17"/>
      <c r="P6" s="17"/>
      <c r="Q6" s="41">
        <f t="shared" si="5"/>
        <v>0</v>
      </c>
      <c r="R6" s="44"/>
      <c r="S6" s="10" t="str">
        <f t="shared" si="6"/>
        <v>ALMACENAR</v>
      </c>
    </row>
    <row r="7" spans="1:19" ht="131" customHeight="1">
      <c r="A7" s="10" t="s">
        <v>12</v>
      </c>
      <c r="B7" s="10"/>
      <c r="C7" s="10" t="s">
        <v>13</v>
      </c>
      <c r="D7" s="12">
        <v>2</v>
      </c>
      <c r="E7" s="10">
        <v>300</v>
      </c>
      <c r="F7" s="13">
        <f t="shared" si="0"/>
        <v>600</v>
      </c>
      <c r="G7" s="14">
        <v>16</v>
      </c>
      <c r="H7" s="15">
        <f t="shared" si="1"/>
        <v>10.036799999999999</v>
      </c>
      <c r="I7" s="16">
        <v>29</v>
      </c>
      <c r="J7" s="17"/>
      <c r="K7" s="17">
        <f t="shared" si="2"/>
        <v>600</v>
      </c>
      <c r="L7" s="17">
        <f t="shared" si="3"/>
        <v>-600</v>
      </c>
      <c r="M7" s="17" t="str">
        <f t="shared" si="4"/>
        <v>FALTANTE 600 UNIDADES</v>
      </c>
      <c r="N7" s="17"/>
      <c r="O7" s="17"/>
      <c r="P7" s="17"/>
      <c r="Q7" s="41">
        <f t="shared" si="5"/>
        <v>0</v>
      </c>
      <c r="R7" s="44"/>
      <c r="S7" s="10" t="str">
        <f t="shared" si="6"/>
        <v>ALMACENAR</v>
      </c>
    </row>
    <row r="8" spans="1:19" ht="188.5" customHeight="1">
      <c r="A8" s="10" t="s">
        <v>14</v>
      </c>
      <c r="B8" s="10"/>
      <c r="C8" s="10" t="s">
        <v>15</v>
      </c>
      <c r="D8" s="12">
        <v>2</v>
      </c>
      <c r="E8" s="10">
        <v>300</v>
      </c>
      <c r="F8" s="13">
        <f t="shared" si="0"/>
        <v>600</v>
      </c>
      <c r="G8" s="14">
        <v>8.5</v>
      </c>
      <c r="H8" s="15">
        <f t="shared" si="1"/>
        <v>5.3320499999999997</v>
      </c>
      <c r="I8" s="16">
        <v>18</v>
      </c>
      <c r="J8" s="17"/>
      <c r="K8" s="17">
        <f t="shared" si="2"/>
        <v>600</v>
      </c>
      <c r="L8" s="17">
        <f t="shared" si="3"/>
        <v>-600</v>
      </c>
      <c r="M8" s="17" t="str">
        <f t="shared" si="4"/>
        <v>FALTANTE 600 UNIDADES</v>
      </c>
      <c r="N8" s="17"/>
      <c r="O8" s="17"/>
      <c r="P8" s="17"/>
      <c r="Q8" s="41">
        <f t="shared" si="5"/>
        <v>0</v>
      </c>
      <c r="R8" s="44"/>
      <c r="S8" s="10" t="str">
        <f t="shared" si="6"/>
        <v>ALMACENAR</v>
      </c>
    </row>
    <row r="9" spans="1:19" ht="166" customHeight="1">
      <c r="A9" s="10" t="s">
        <v>16</v>
      </c>
      <c r="B9" s="10"/>
      <c r="C9" s="10" t="s">
        <v>15</v>
      </c>
      <c r="D9" s="12">
        <v>2</v>
      </c>
      <c r="E9" s="10">
        <v>300</v>
      </c>
      <c r="F9" s="13">
        <f t="shared" si="0"/>
        <v>600</v>
      </c>
      <c r="G9" s="14">
        <v>15.5</v>
      </c>
      <c r="H9" s="15">
        <f t="shared" si="1"/>
        <v>9.7231500000000004</v>
      </c>
      <c r="I9" s="16">
        <v>29</v>
      </c>
      <c r="J9" s="17"/>
      <c r="K9" s="17">
        <f t="shared" si="2"/>
        <v>600</v>
      </c>
      <c r="L9" s="17">
        <f t="shared" si="3"/>
        <v>-600</v>
      </c>
      <c r="M9" s="17" t="str">
        <f t="shared" si="4"/>
        <v>FALTANTE 600 UNIDADES</v>
      </c>
      <c r="N9" s="17"/>
      <c r="O9" s="17"/>
      <c r="P9" s="17"/>
      <c r="Q9" s="41">
        <f t="shared" si="5"/>
        <v>0</v>
      </c>
      <c r="R9" s="44"/>
      <c r="S9" s="10" t="str">
        <f t="shared" si="6"/>
        <v>ALMACENAR</v>
      </c>
    </row>
    <row r="10" spans="1:19" ht="173.5" customHeight="1">
      <c r="A10" s="10" t="s">
        <v>17</v>
      </c>
      <c r="B10" s="10"/>
      <c r="C10" s="10" t="s">
        <v>15</v>
      </c>
      <c r="D10" s="12">
        <v>2</v>
      </c>
      <c r="E10" s="10">
        <v>300</v>
      </c>
      <c r="F10" s="13">
        <f t="shared" si="0"/>
        <v>600</v>
      </c>
      <c r="G10" s="14">
        <v>15</v>
      </c>
      <c r="H10" s="15">
        <f t="shared" si="1"/>
        <v>9.4094999999999995</v>
      </c>
      <c r="I10" s="16">
        <v>29</v>
      </c>
      <c r="J10" s="17"/>
      <c r="K10" s="17">
        <f t="shared" si="2"/>
        <v>600</v>
      </c>
      <c r="L10" s="17">
        <f t="shared" si="3"/>
        <v>-600</v>
      </c>
      <c r="M10" s="17" t="str">
        <f t="shared" si="4"/>
        <v>FALTANTE 600 UNIDADES</v>
      </c>
      <c r="N10" s="17"/>
      <c r="O10" s="17"/>
      <c r="P10" s="17"/>
      <c r="Q10" s="41">
        <f t="shared" si="5"/>
        <v>0</v>
      </c>
      <c r="R10" s="44"/>
      <c r="S10" s="10" t="str">
        <f t="shared" si="6"/>
        <v>ALMACENAR</v>
      </c>
    </row>
    <row r="11" spans="1:19" ht="178" customHeight="1">
      <c r="A11" s="10" t="s">
        <v>18</v>
      </c>
      <c r="B11" s="10"/>
      <c r="C11" s="10" t="s">
        <v>15</v>
      </c>
      <c r="D11" s="12">
        <v>2</v>
      </c>
      <c r="E11" s="10">
        <v>300</v>
      </c>
      <c r="F11" s="13">
        <f t="shared" si="0"/>
        <v>600</v>
      </c>
      <c r="G11" s="14">
        <v>12.5</v>
      </c>
      <c r="H11" s="15">
        <f t="shared" si="1"/>
        <v>7.8412499999999996</v>
      </c>
      <c r="I11" s="16">
        <v>25</v>
      </c>
      <c r="J11" s="17"/>
      <c r="K11" s="17">
        <f t="shared" si="2"/>
        <v>600</v>
      </c>
      <c r="L11" s="17">
        <f t="shared" si="3"/>
        <v>-600</v>
      </c>
      <c r="M11" s="17" t="str">
        <f t="shared" si="4"/>
        <v>FALTANTE 600 UNIDADES</v>
      </c>
      <c r="N11" s="17"/>
      <c r="O11" s="17"/>
      <c r="P11" s="17"/>
      <c r="Q11" s="41">
        <f t="shared" si="5"/>
        <v>0</v>
      </c>
      <c r="R11" s="44"/>
      <c r="S11" s="10" t="str">
        <f t="shared" si="6"/>
        <v>ALMACENAR</v>
      </c>
    </row>
    <row r="12" spans="1:19" ht="158.5" customHeight="1">
      <c r="A12" s="10" t="s">
        <v>19</v>
      </c>
      <c r="B12" s="10"/>
      <c r="C12" s="10" t="s">
        <v>15</v>
      </c>
      <c r="D12" s="12">
        <v>2</v>
      </c>
      <c r="E12" s="10">
        <v>300</v>
      </c>
      <c r="F12" s="13">
        <f t="shared" si="0"/>
        <v>600</v>
      </c>
      <c r="G12" s="14">
        <v>10</v>
      </c>
      <c r="H12" s="15">
        <f t="shared" si="1"/>
        <v>6.2729999999999997</v>
      </c>
      <c r="I12" s="16">
        <v>20</v>
      </c>
      <c r="J12" s="17"/>
      <c r="K12" s="17">
        <f t="shared" si="2"/>
        <v>600</v>
      </c>
      <c r="L12" s="17">
        <f t="shared" si="3"/>
        <v>-600</v>
      </c>
      <c r="M12" s="17" t="str">
        <f t="shared" si="4"/>
        <v>FALTANTE 600 UNIDADES</v>
      </c>
      <c r="N12" s="17"/>
      <c r="O12" s="17"/>
      <c r="P12" s="17"/>
      <c r="Q12" s="41">
        <f t="shared" si="5"/>
        <v>0</v>
      </c>
      <c r="R12" s="44"/>
      <c r="S12" s="10" t="str">
        <f t="shared" si="6"/>
        <v>ALMACENAR</v>
      </c>
    </row>
    <row r="13" spans="1:19" ht="94" customHeight="1">
      <c r="A13" s="10" t="s">
        <v>20</v>
      </c>
      <c r="B13" s="10"/>
      <c r="C13" s="10" t="s">
        <v>21</v>
      </c>
      <c r="D13" s="12">
        <v>5</v>
      </c>
      <c r="E13" s="10">
        <v>120</v>
      </c>
      <c r="F13" s="13">
        <f t="shared" si="0"/>
        <v>600</v>
      </c>
      <c r="G13" s="14">
        <v>23.5</v>
      </c>
      <c r="H13" s="15">
        <f t="shared" si="1"/>
        <v>14.741549999999998</v>
      </c>
      <c r="I13" s="16">
        <v>45</v>
      </c>
      <c r="J13" s="17"/>
      <c r="K13" s="17">
        <f t="shared" si="2"/>
        <v>600</v>
      </c>
      <c r="L13" s="17">
        <f t="shared" si="3"/>
        <v>-600</v>
      </c>
      <c r="M13" s="17" t="str">
        <f t="shared" si="4"/>
        <v>FALTANTE 600 UNIDADES</v>
      </c>
      <c r="N13" s="17"/>
      <c r="O13" s="17"/>
      <c r="P13" s="17"/>
      <c r="Q13" s="41">
        <f t="shared" si="5"/>
        <v>0</v>
      </c>
      <c r="R13" s="44"/>
      <c r="S13" s="10" t="str">
        <f t="shared" si="6"/>
        <v>ALMACENAR</v>
      </c>
    </row>
    <row r="14" spans="1:19" ht="113.5" customHeight="1">
      <c r="A14" s="10" t="s">
        <v>22</v>
      </c>
      <c r="B14" s="10"/>
      <c r="C14" s="10" t="s">
        <v>23</v>
      </c>
      <c r="D14" s="12">
        <v>5</v>
      </c>
      <c r="E14" s="10">
        <v>120</v>
      </c>
      <c r="F14" s="13">
        <f t="shared" si="0"/>
        <v>600</v>
      </c>
      <c r="G14" s="14">
        <v>25</v>
      </c>
      <c r="H14" s="15">
        <f t="shared" si="1"/>
        <v>15.682499999999999</v>
      </c>
      <c r="I14" s="16">
        <v>49</v>
      </c>
      <c r="J14" s="17"/>
      <c r="K14" s="17">
        <f t="shared" si="2"/>
        <v>600</v>
      </c>
      <c r="L14" s="17">
        <f t="shared" si="3"/>
        <v>-600</v>
      </c>
      <c r="M14" s="17" t="str">
        <f t="shared" si="4"/>
        <v>FALTANTE 600 UNIDADES</v>
      </c>
      <c r="N14" s="17"/>
      <c r="O14" s="17"/>
      <c r="P14" s="17"/>
      <c r="Q14" s="41">
        <f t="shared" si="5"/>
        <v>0</v>
      </c>
      <c r="R14" s="44"/>
      <c r="S14" s="10" t="str">
        <f t="shared" si="6"/>
        <v>ALMACENAR</v>
      </c>
    </row>
    <row r="15" spans="1:19" ht="135" customHeight="1">
      <c r="A15" s="10" t="s">
        <v>24</v>
      </c>
      <c r="B15" s="10"/>
      <c r="C15" s="10" t="s">
        <v>25</v>
      </c>
      <c r="D15" s="12">
        <v>2</v>
      </c>
      <c r="E15" s="10">
        <v>400</v>
      </c>
      <c r="F15" s="13">
        <f t="shared" si="0"/>
        <v>800</v>
      </c>
      <c r="G15" s="14">
        <v>8.5</v>
      </c>
      <c r="H15" s="15">
        <f t="shared" si="1"/>
        <v>5.3320499999999997</v>
      </c>
      <c r="I15" s="16">
        <v>19</v>
      </c>
      <c r="J15" s="17"/>
      <c r="K15" s="17">
        <f t="shared" si="2"/>
        <v>800</v>
      </c>
      <c r="L15" s="17">
        <f t="shared" si="3"/>
        <v>-800</v>
      </c>
      <c r="M15" s="17" t="str">
        <f t="shared" si="4"/>
        <v>FALTANTE 800 UNIDADES</v>
      </c>
      <c r="N15" s="17"/>
      <c r="O15" s="17"/>
      <c r="P15" s="17"/>
      <c r="Q15" s="41">
        <f t="shared" si="5"/>
        <v>0</v>
      </c>
      <c r="R15" s="44"/>
      <c r="S15" s="10" t="str">
        <f t="shared" si="6"/>
        <v>ALMACENAR</v>
      </c>
    </row>
    <row r="16" spans="1:19" ht="153" customHeight="1">
      <c r="A16" s="10" t="s">
        <v>26</v>
      </c>
      <c r="B16" s="10"/>
      <c r="C16" s="10" t="s">
        <v>27</v>
      </c>
      <c r="D16" s="12">
        <v>1</v>
      </c>
      <c r="E16" s="10">
        <v>350</v>
      </c>
      <c r="F16" s="13">
        <f t="shared" si="0"/>
        <v>350</v>
      </c>
      <c r="G16" s="14">
        <v>9</v>
      </c>
      <c r="H16" s="15">
        <f t="shared" si="1"/>
        <v>5.6456999999999997</v>
      </c>
      <c r="I16" s="16">
        <v>19</v>
      </c>
      <c r="J16" s="17"/>
      <c r="K16" s="17">
        <f t="shared" si="2"/>
        <v>350</v>
      </c>
      <c r="L16" s="17">
        <f t="shared" si="3"/>
        <v>-350</v>
      </c>
      <c r="M16" s="17" t="str">
        <f t="shared" si="4"/>
        <v>FALTANTE 350 UNIDADES</v>
      </c>
      <c r="N16" s="17"/>
      <c r="O16" s="17"/>
      <c r="P16" s="17"/>
      <c r="Q16" s="41">
        <f t="shared" si="5"/>
        <v>0</v>
      </c>
      <c r="R16" s="44"/>
      <c r="S16" s="10" t="str">
        <f t="shared" si="6"/>
        <v>ALMACENAR</v>
      </c>
    </row>
    <row r="17" spans="1:19" ht="80" customHeight="1">
      <c r="A17" s="10" t="s">
        <v>28</v>
      </c>
      <c r="B17" s="10"/>
      <c r="C17" s="10" t="s">
        <v>29</v>
      </c>
      <c r="D17" s="12">
        <v>1</v>
      </c>
      <c r="E17" s="10">
        <v>450</v>
      </c>
      <c r="F17" s="13">
        <f t="shared" si="0"/>
        <v>450</v>
      </c>
      <c r="G17" s="14">
        <v>7.5</v>
      </c>
      <c r="H17" s="15">
        <f t="shared" si="1"/>
        <v>4.7047499999999998</v>
      </c>
      <c r="I17" s="16">
        <v>19</v>
      </c>
      <c r="J17" s="17"/>
      <c r="K17" s="17">
        <f t="shared" si="2"/>
        <v>450</v>
      </c>
      <c r="L17" s="17">
        <f t="shared" si="3"/>
        <v>-450</v>
      </c>
      <c r="M17" s="17" t="str">
        <f t="shared" si="4"/>
        <v>FALTANTE 450 UNIDADES</v>
      </c>
      <c r="N17" s="17"/>
      <c r="O17" s="17"/>
      <c r="P17" s="17"/>
      <c r="Q17" s="41">
        <f t="shared" si="5"/>
        <v>0</v>
      </c>
      <c r="R17" s="44"/>
      <c r="S17" s="10" t="str">
        <f t="shared" si="6"/>
        <v>ALMACENAR</v>
      </c>
    </row>
    <row r="18" spans="1:19" ht="102.5" customHeight="1">
      <c r="A18" s="10" t="s">
        <v>30</v>
      </c>
      <c r="B18" s="10"/>
      <c r="C18" s="10" t="s">
        <v>31</v>
      </c>
      <c r="D18" s="12">
        <v>1</v>
      </c>
      <c r="E18" s="10">
        <v>400</v>
      </c>
      <c r="F18" s="13">
        <f t="shared" si="0"/>
        <v>400</v>
      </c>
      <c r="G18" s="14">
        <v>8</v>
      </c>
      <c r="H18" s="15">
        <f t="shared" si="1"/>
        <v>5.0183999999999997</v>
      </c>
      <c r="I18" s="16">
        <v>19</v>
      </c>
      <c r="J18" s="17"/>
      <c r="K18" s="17">
        <f t="shared" si="2"/>
        <v>400</v>
      </c>
      <c r="L18" s="17">
        <f t="shared" si="3"/>
        <v>-400</v>
      </c>
      <c r="M18" s="17" t="str">
        <f t="shared" si="4"/>
        <v>FALTANTE 400 UNIDADES</v>
      </c>
      <c r="N18" s="17"/>
      <c r="O18" s="17"/>
      <c r="P18" s="17"/>
      <c r="Q18" s="41">
        <f t="shared" si="5"/>
        <v>0</v>
      </c>
      <c r="R18" s="44"/>
      <c r="S18" s="10" t="str">
        <f t="shared" si="6"/>
        <v>ALMACENAR</v>
      </c>
    </row>
    <row r="19" spans="1:19" ht="137" customHeight="1">
      <c r="A19" s="10" t="s">
        <v>32</v>
      </c>
      <c r="B19" s="10"/>
      <c r="C19" s="10" t="s">
        <v>33</v>
      </c>
      <c r="D19" s="12">
        <v>1</v>
      </c>
      <c r="E19" s="10">
        <v>140</v>
      </c>
      <c r="F19" s="13">
        <f t="shared" si="0"/>
        <v>140</v>
      </c>
      <c r="G19" s="14">
        <v>16</v>
      </c>
      <c r="H19" s="15">
        <f t="shared" si="1"/>
        <v>10.036799999999999</v>
      </c>
      <c r="I19" s="16">
        <v>29</v>
      </c>
      <c r="J19" s="17"/>
      <c r="K19" s="17">
        <f t="shared" si="2"/>
        <v>140</v>
      </c>
      <c r="L19" s="17">
        <f t="shared" si="3"/>
        <v>-140</v>
      </c>
      <c r="M19" s="17" t="str">
        <f t="shared" si="4"/>
        <v>FALTANTE 140 UNIDADES</v>
      </c>
      <c r="N19" s="17"/>
      <c r="O19" s="17"/>
      <c r="P19" s="17"/>
      <c r="Q19" s="41">
        <f t="shared" si="5"/>
        <v>0</v>
      </c>
      <c r="R19" s="44"/>
      <c r="S19" s="10" t="str">
        <f t="shared" si="6"/>
        <v>ALMACENAR</v>
      </c>
    </row>
    <row r="20" spans="1:19" ht="141" customHeight="1">
      <c r="A20" s="10" t="s">
        <v>34</v>
      </c>
      <c r="B20" s="10"/>
      <c r="C20" s="10" t="s">
        <v>35</v>
      </c>
      <c r="D20" s="12">
        <v>1</v>
      </c>
      <c r="E20" s="10">
        <v>144</v>
      </c>
      <c r="F20" s="13">
        <f t="shared" ref="F20:F67" si="7">D20*E20</f>
        <v>144</v>
      </c>
      <c r="G20" s="14">
        <v>6</v>
      </c>
      <c r="H20" s="15">
        <f t="shared" si="1"/>
        <v>3.7637999999999998</v>
      </c>
      <c r="I20" s="16">
        <v>12</v>
      </c>
      <c r="J20" s="17"/>
      <c r="K20" s="17">
        <f t="shared" si="2"/>
        <v>144</v>
      </c>
      <c r="L20" s="17">
        <f t="shared" si="3"/>
        <v>-144</v>
      </c>
      <c r="M20" s="17" t="str">
        <f t="shared" si="4"/>
        <v>FALTANTE 144 UNIDADES</v>
      </c>
      <c r="N20" s="17"/>
      <c r="O20" s="17"/>
      <c r="P20" s="17"/>
      <c r="Q20" s="41">
        <f t="shared" si="5"/>
        <v>0</v>
      </c>
      <c r="R20" s="44"/>
      <c r="S20" s="10" t="str">
        <f t="shared" si="6"/>
        <v>ALMACENAR</v>
      </c>
    </row>
    <row r="21" spans="1:19" ht="146" customHeight="1">
      <c r="A21" s="10" t="s">
        <v>36</v>
      </c>
      <c r="B21" s="10"/>
      <c r="C21" s="10" t="s">
        <v>37</v>
      </c>
      <c r="D21" s="12">
        <v>1</v>
      </c>
      <c r="E21" s="10">
        <v>144</v>
      </c>
      <c r="F21" s="13">
        <f t="shared" si="7"/>
        <v>144</v>
      </c>
      <c r="G21" s="14">
        <v>7.5</v>
      </c>
      <c r="H21" s="15">
        <f t="shared" si="1"/>
        <v>4.7047499999999998</v>
      </c>
      <c r="I21" s="16">
        <v>15</v>
      </c>
      <c r="J21" s="17"/>
      <c r="K21" s="17">
        <f t="shared" si="2"/>
        <v>144</v>
      </c>
      <c r="L21" s="17">
        <f t="shared" si="3"/>
        <v>-144</v>
      </c>
      <c r="M21" s="17" t="str">
        <f t="shared" si="4"/>
        <v>FALTANTE 144 UNIDADES</v>
      </c>
      <c r="N21" s="17"/>
      <c r="O21" s="17"/>
      <c r="P21" s="17"/>
      <c r="Q21" s="41">
        <f t="shared" si="5"/>
        <v>0</v>
      </c>
      <c r="R21" s="44"/>
      <c r="S21" s="10" t="str">
        <f t="shared" si="6"/>
        <v>ALMACENAR</v>
      </c>
    </row>
    <row r="22" spans="1:19" ht="105" customHeight="1">
      <c r="A22" s="10" t="s">
        <v>38</v>
      </c>
      <c r="B22" s="10"/>
      <c r="C22" s="10" t="s">
        <v>39</v>
      </c>
      <c r="D22" s="12">
        <v>1</v>
      </c>
      <c r="E22" s="10">
        <v>144</v>
      </c>
      <c r="F22" s="13">
        <f t="shared" si="7"/>
        <v>144</v>
      </c>
      <c r="G22" s="14">
        <v>11.5</v>
      </c>
      <c r="H22" s="15">
        <f t="shared" si="1"/>
        <v>7.2139500000000005</v>
      </c>
      <c r="I22" s="16">
        <v>20</v>
      </c>
      <c r="J22" s="17"/>
      <c r="K22" s="17">
        <f t="shared" si="2"/>
        <v>144</v>
      </c>
      <c r="L22" s="17">
        <f t="shared" si="3"/>
        <v>-144</v>
      </c>
      <c r="M22" s="17" t="str">
        <f t="shared" si="4"/>
        <v>FALTANTE 144 UNIDADES</v>
      </c>
      <c r="N22" s="17"/>
      <c r="O22" s="17"/>
      <c r="P22" s="17"/>
      <c r="Q22" s="41">
        <f t="shared" si="5"/>
        <v>0</v>
      </c>
      <c r="R22" s="44"/>
      <c r="S22" s="10" t="str">
        <f t="shared" si="6"/>
        <v>ALMACENAR</v>
      </c>
    </row>
    <row r="23" spans="1:19" ht="171" customHeight="1">
      <c r="A23" s="10" t="s">
        <v>40</v>
      </c>
      <c r="B23" s="10"/>
      <c r="C23" s="10" t="s">
        <v>41</v>
      </c>
      <c r="D23" s="12">
        <v>1</v>
      </c>
      <c r="E23" s="10">
        <v>144</v>
      </c>
      <c r="F23" s="13">
        <f t="shared" si="7"/>
        <v>144</v>
      </c>
      <c r="G23" s="14">
        <v>12.5</v>
      </c>
      <c r="H23" s="15">
        <f t="shared" si="1"/>
        <v>7.8412499999999996</v>
      </c>
      <c r="I23" s="16">
        <v>25</v>
      </c>
      <c r="J23" s="17"/>
      <c r="K23" s="17">
        <f t="shared" si="2"/>
        <v>144</v>
      </c>
      <c r="L23" s="17">
        <f t="shared" si="3"/>
        <v>-144</v>
      </c>
      <c r="M23" s="17" t="str">
        <f t="shared" si="4"/>
        <v>FALTANTE 144 UNIDADES</v>
      </c>
      <c r="N23" s="17"/>
      <c r="O23" s="17"/>
      <c r="P23" s="17"/>
      <c r="Q23" s="41">
        <f t="shared" si="5"/>
        <v>0</v>
      </c>
      <c r="R23" s="44"/>
      <c r="S23" s="10" t="str">
        <f t="shared" si="6"/>
        <v>ALMACENAR</v>
      </c>
    </row>
    <row r="24" spans="1:19" ht="165" customHeight="1">
      <c r="A24" s="10" t="s">
        <v>42</v>
      </c>
      <c r="B24" s="10"/>
      <c r="C24" s="10" t="s">
        <v>43</v>
      </c>
      <c r="D24" s="12">
        <v>1</v>
      </c>
      <c r="E24" s="10">
        <v>144</v>
      </c>
      <c r="F24" s="13">
        <f t="shared" si="7"/>
        <v>144</v>
      </c>
      <c r="G24" s="14">
        <v>12.5</v>
      </c>
      <c r="H24" s="15">
        <f t="shared" si="1"/>
        <v>7.8412499999999996</v>
      </c>
      <c r="I24" s="16">
        <v>25</v>
      </c>
      <c r="J24" s="17"/>
      <c r="K24" s="17">
        <f t="shared" si="2"/>
        <v>144</v>
      </c>
      <c r="L24" s="17">
        <f t="shared" si="3"/>
        <v>-144</v>
      </c>
      <c r="M24" s="17" t="str">
        <f t="shared" si="4"/>
        <v>FALTANTE 144 UNIDADES</v>
      </c>
      <c r="N24" s="17"/>
      <c r="O24" s="17"/>
      <c r="P24" s="17"/>
      <c r="Q24" s="41">
        <f t="shared" si="5"/>
        <v>0</v>
      </c>
      <c r="R24" s="44"/>
      <c r="S24" s="10" t="str">
        <f t="shared" si="6"/>
        <v>ALMACENAR</v>
      </c>
    </row>
    <row r="25" spans="1:19" ht="75" customHeight="1">
      <c r="A25" s="10" t="s">
        <v>44</v>
      </c>
      <c r="B25" s="10"/>
      <c r="C25" s="10" t="s">
        <v>45</v>
      </c>
      <c r="D25" s="12">
        <v>1</v>
      </c>
      <c r="E25" s="10">
        <v>144</v>
      </c>
      <c r="F25" s="13">
        <f t="shared" si="7"/>
        <v>144</v>
      </c>
      <c r="G25" s="14">
        <v>8.8000000000000007</v>
      </c>
      <c r="H25" s="15">
        <f t="shared" si="1"/>
        <v>5.5202400000000003</v>
      </c>
      <c r="I25" s="16">
        <v>19</v>
      </c>
      <c r="J25" s="17"/>
      <c r="K25" s="17">
        <f t="shared" si="2"/>
        <v>144</v>
      </c>
      <c r="L25" s="17">
        <f t="shared" si="3"/>
        <v>-144</v>
      </c>
      <c r="M25" s="17" t="str">
        <f t="shared" si="4"/>
        <v>FALTANTE 144 UNIDADES</v>
      </c>
      <c r="N25" s="17"/>
      <c r="O25" s="17"/>
      <c r="P25" s="17"/>
      <c r="Q25" s="41">
        <f t="shared" si="5"/>
        <v>0</v>
      </c>
      <c r="R25" s="44"/>
      <c r="S25" s="10" t="str">
        <f t="shared" si="6"/>
        <v>ALMACENAR</v>
      </c>
    </row>
    <row r="26" spans="1:19" ht="73" customHeight="1">
      <c r="A26" s="10" t="s">
        <v>46</v>
      </c>
      <c r="B26" s="10"/>
      <c r="C26" s="10" t="s">
        <v>47</v>
      </c>
      <c r="D26" s="12">
        <v>1</v>
      </c>
      <c r="E26" s="10">
        <v>144</v>
      </c>
      <c r="F26" s="13">
        <f t="shared" si="7"/>
        <v>144</v>
      </c>
      <c r="G26" s="14">
        <v>8.5</v>
      </c>
      <c r="H26" s="15">
        <f t="shared" si="1"/>
        <v>5.3320499999999997</v>
      </c>
      <c r="I26" s="16">
        <v>19</v>
      </c>
      <c r="J26" s="17"/>
      <c r="K26" s="17">
        <f t="shared" si="2"/>
        <v>144</v>
      </c>
      <c r="L26" s="17">
        <f t="shared" si="3"/>
        <v>-144</v>
      </c>
      <c r="M26" s="17" t="str">
        <f t="shared" si="4"/>
        <v>FALTANTE 144 UNIDADES</v>
      </c>
      <c r="N26" s="17"/>
      <c r="O26" s="17"/>
      <c r="P26" s="17"/>
      <c r="Q26" s="41">
        <f t="shared" si="5"/>
        <v>0</v>
      </c>
      <c r="R26" s="44"/>
      <c r="S26" s="10" t="str">
        <f t="shared" si="6"/>
        <v>ALMACENAR</v>
      </c>
    </row>
    <row r="27" spans="1:19" ht="61" customHeight="1">
      <c r="A27" s="10" t="s">
        <v>48</v>
      </c>
      <c r="B27" s="10"/>
      <c r="C27" s="10" t="s">
        <v>49</v>
      </c>
      <c r="D27" s="12">
        <v>1</v>
      </c>
      <c r="E27" s="10">
        <v>144</v>
      </c>
      <c r="F27" s="13">
        <f t="shared" si="7"/>
        <v>144</v>
      </c>
      <c r="G27" s="14">
        <v>7.8</v>
      </c>
      <c r="H27" s="15">
        <f t="shared" si="1"/>
        <v>4.8929399999999994</v>
      </c>
      <c r="I27" s="16">
        <v>19</v>
      </c>
      <c r="J27" s="17"/>
      <c r="K27" s="17">
        <f t="shared" si="2"/>
        <v>144</v>
      </c>
      <c r="L27" s="17">
        <f t="shared" si="3"/>
        <v>-144</v>
      </c>
      <c r="M27" s="17" t="str">
        <f t="shared" si="4"/>
        <v>FALTANTE 144 UNIDADES</v>
      </c>
      <c r="N27" s="17"/>
      <c r="O27" s="17"/>
      <c r="P27" s="17"/>
      <c r="Q27" s="41">
        <f t="shared" si="5"/>
        <v>0</v>
      </c>
      <c r="R27" s="44"/>
      <c r="S27" s="10" t="str">
        <f t="shared" si="6"/>
        <v>ALMACENAR</v>
      </c>
    </row>
    <row r="28" spans="1:19" ht="68" customHeight="1">
      <c r="A28" s="10" t="s">
        <v>50</v>
      </c>
      <c r="B28" s="10"/>
      <c r="C28" s="10" t="s">
        <v>51</v>
      </c>
      <c r="D28" s="12">
        <v>1</v>
      </c>
      <c r="E28" s="10">
        <v>144</v>
      </c>
      <c r="F28" s="13">
        <f t="shared" si="7"/>
        <v>144</v>
      </c>
      <c r="G28" s="14">
        <v>10</v>
      </c>
      <c r="H28" s="15">
        <f t="shared" si="1"/>
        <v>6.2729999999999997</v>
      </c>
      <c r="I28" s="16">
        <v>25</v>
      </c>
      <c r="J28" s="17"/>
      <c r="K28" s="17">
        <f t="shared" si="2"/>
        <v>144</v>
      </c>
      <c r="L28" s="17">
        <f t="shared" si="3"/>
        <v>-144</v>
      </c>
      <c r="M28" s="17" t="str">
        <f t="shared" si="4"/>
        <v>FALTANTE 144 UNIDADES</v>
      </c>
      <c r="N28" s="17"/>
      <c r="O28" s="17"/>
      <c r="P28" s="17"/>
      <c r="Q28" s="41">
        <f t="shared" si="5"/>
        <v>0</v>
      </c>
      <c r="R28" s="44"/>
      <c r="S28" s="10" t="str">
        <f t="shared" si="6"/>
        <v>ALMACENAR</v>
      </c>
    </row>
    <row r="29" spans="1:19" ht="74" customHeight="1">
      <c r="A29" s="10" t="s">
        <v>52</v>
      </c>
      <c r="B29" s="10"/>
      <c r="C29" s="10" t="s">
        <v>53</v>
      </c>
      <c r="D29" s="12">
        <v>1</v>
      </c>
      <c r="E29" s="10">
        <v>144</v>
      </c>
      <c r="F29" s="13">
        <f t="shared" si="7"/>
        <v>144</v>
      </c>
      <c r="G29" s="14">
        <v>10</v>
      </c>
      <c r="H29" s="15">
        <f t="shared" si="1"/>
        <v>6.2729999999999997</v>
      </c>
      <c r="I29" s="16">
        <v>25</v>
      </c>
      <c r="J29" s="17"/>
      <c r="K29" s="17">
        <f t="shared" si="2"/>
        <v>144</v>
      </c>
      <c r="L29" s="17">
        <f t="shared" si="3"/>
        <v>-144</v>
      </c>
      <c r="M29" s="17" t="str">
        <f t="shared" si="4"/>
        <v>FALTANTE 144 UNIDADES</v>
      </c>
      <c r="N29" s="17"/>
      <c r="O29" s="17"/>
      <c r="P29" s="17"/>
      <c r="Q29" s="41">
        <f t="shared" si="5"/>
        <v>0</v>
      </c>
      <c r="R29" s="44"/>
      <c r="S29" s="10" t="str">
        <f t="shared" si="6"/>
        <v>ALMACENAR</v>
      </c>
    </row>
    <row r="30" spans="1:19" ht="83" customHeight="1">
      <c r="A30" s="10" t="s">
        <v>54</v>
      </c>
      <c r="B30" s="10"/>
      <c r="C30" s="10" t="s">
        <v>55</v>
      </c>
      <c r="D30" s="12">
        <v>1</v>
      </c>
      <c r="E30" s="10">
        <v>144</v>
      </c>
      <c r="F30" s="13">
        <f t="shared" si="7"/>
        <v>144</v>
      </c>
      <c r="G30" s="14">
        <v>13.5</v>
      </c>
      <c r="H30" s="15">
        <f t="shared" si="1"/>
        <v>8.4685500000000005</v>
      </c>
      <c r="I30" s="16">
        <v>25</v>
      </c>
      <c r="J30" s="17"/>
      <c r="K30" s="17">
        <f t="shared" si="2"/>
        <v>144</v>
      </c>
      <c r="L30" s="17">
        <f t="shared" si="3"/>
        <v>-144</v>
      </c>
      <c r="M30" s="17" t="str">
        <f t="shared" si="4"/>
        <v>FALTANTE 144 UNIDADES</v>
      </c>
      <c r="N30" s="17"/>
      <c r="O30" s="17"/>
      <c r="P30" s="17"/>
      <c r="Q30" s="41">
        <f t="shared" si="5"/>
        <v>0</v>
      </c>
      <c r="R30" s="44"/>
      <c r="S30" s="10" t="str">
        <f t="shared" si="6"/>
        <v>ALMACENAR</v>
      </c>
    </row>
    <row r="31" spans="1:19" ht="111" customHeight="1">
      <c r="A31" s="10" t="s">
        <v>56</v>
      </c>
      <c r="B31" s="10"/>
      <c r="C31" s="10" t="s">
        <v>57</v>
      </c>
      <c r="D31" s="12">
        <v>1</v>
      </c>
      <c r="E31" s="10">
        <v>144</v>
      </c>
      <c r="F31" s="13">
        <f t="shared" si="7"/>
        <v>144</v>
      </c>
      <c r="G31" s="14">
        <v>15</v>
      </c>
      <c r="H31" s="15">
        <f t="shared" si="1"/>
        <v>9.4094999999999995</v>
      </c>
      <c r="I31" s="16">
        <v>29</v>
      </c>
      <c r="J31" s="17"/>
      <c r="K31" s="17">
        <f t="shared" si="2"/>
        <v>144</v>
      </c>
      <c r="L31" s="17">
        <f t="shared" si="3"/>
        <v>-144</v>
      </c>
      <c r="M31" s="17" t="str">
        <f t="shared" si="4"/>
        <v>FALTANTE 144 UNIDADES</v>
      </c>
      <c r="N31" s="17"/>
      <c r="O31" s="17"/>
      <c r="P31" s="17"/>
      <c r="Q31" s="41">
        <f t="shared" si="5"/>
        <v>0</v>
      </c>
      <c r="R31" s="44"/>
      <c r="S31" s="10" t="str">
        <f t="shared" si="6"/>
        <v>ALMACENAR</v>
      </c>
    </row>
    <row r="32" spans="1:19" ht="189" customHeight="1">
      <c r="A32" s="10" t="s">
        <v>58</v>
      </c>
      <c r="B32" s="10"/>
      <c r="C32" s="10" t="s">
        <v>59</v>
      </c>
      <c r="D32" s="12">
        <v>1</v>
      </c>
      <c r="E32" s="10">
        <v>288</v>
      </c>
      <c r="F32" s="13">
        <f t="shared" si="7"/>
        <v>288</v>
      </c>
      <c r="G32" s="14">
        <v>6.8</v>
      </c>
      <c r="H32" s="15">
        <f t="shared" si="1"/>
        <v>4.2656400000000003</v>
      </c>
      <c r="I32" s="16">
        <v>12</v>
      </c>
      <c r="J32" s="17"/>
      <c r="K32" s="17">
        <f t="shared" si="2"/>
        <v>288</v>
      </c>
      <c r="L32" s="17">
        <f t="shared" si="3"/>
        <v>-288</v>
      </c>
      <c r="M32" s="17" t="str">
        <f t="shared" si="4"/>
        <v>FALTANTE 288 UNIDADES</v>
      </c>
      <c r="N32" s="17"/>
      <c r="O32" s="17"/>
      <c r="P32" s="17"/>
      <c r="Q32" s="41">
        <f t="shared" si="5"/>
        <v>0</v>
      </c>
      <c r="R32" s="44"/>
      <c r="S32" s="10" t="str">
        <f t="shared" si="6"/>
        <v>ALMACENAR</v>
      </c>
    </row>
    <row r="33" spans="1:19" ht="206" customHeight="1">
      <c r="A33" s="10" t="s">
        <v>60</v>
      </c>
      <c r="B33" s="10"/>
      <c r="C33" s="10" t="s">
        <v>61</v>
      </c>
      <c r="D33" s="12">
        <v>1</v>
      </c>
      <c r="E33" s="10">
        <v>400</v>
      </c>
      <c r="F33" s="13">
        <f t="shared" si="7"/>
        <v>400</v>
      </c>
      <c r="G33" s="14">
        <v>5.5</v>
      </c>
      <c r="H33" s="15">
        <f t="shared" si="1"/>
        <v>3.4501500000000003</v>
      </c>
      <c r="I33" s="16">
        <v>10</v>
      </c>
      <c r="J33" s="17"/>
      <c r="K33" s="17">
        <f t="shared" si="2"/>
        <v>400</v>
      </c>
      <c r="L33" s="17">
        <f t="shared" si="3"/>
        <v>-400</v>
      </c>
      <c r="M33" s="17" t="str">
        <f t="shared" si="4"/>
        <v>FALTANTE 400 UNIDADES</v>
      </c>
      <c r="N33" s="17"/>
      <c r="O33" s="17"/>
      <c r="P33" s="17"/>
      <c r="Q33" s="41">
        <f t="shared" si="5"/>
        <v>0</v>
      </c>
      <c r="R33" s="44"/>
      <c r="S33" s="10" t="str">
        <f t="shared" si="6"/>
        <v>ALMACENAR</v>
      </c>
    </row>
    <row r="34" spans="1:19" ht="107" customHeight="1">
      <c r="A34" s="10" t="s">
        <v>62</v>
      </c>
      <c r="B34" s="10"/>
      <c r="C34" s="10" t="s">
        <v>63</v>
      </c>
      <c r="D34" s="12">
        <v>2</v>
      </c>
      <c r="E34" s="10">
        <v>50</v>
      </c>
      <c r="F34" s="13">
        <f t="shared" si="7"/>
        <v>100</v>
      </c>
      <c r="G34" s="14">
        <v>7</v>
      </c>
      <c r="H34" s="15">
        <f t="shared" si="1"/>
        <v>4.3911000000000007</v>
      </c>
      <c r="I34" s="16">
        <v>15</v>
      </c>
      <c r="J34" s="17"/>
      <c r="K34" s="17">
        <f t="shared" si="2"/>
        <v>100</v>
      </c>
      <c r="L34" s="17">
        <f t="shared" si="3"/>
        <v>-100</v>
      </c>
      <c r="M34" s="17" t="str">
        <f t="shared" si="4"/>
        <v>FALTANTE 100 UNIDADES</v>
      </c>
      <c r="N34" s="17"/>
      <c r="O34" s="17"/>
      <c r="P34" s="17"/>
      <c r="Q34" s="41">
        <f t="shared" si="5"/>
        <v>0</v>
      </c>
      <c r="R34" s="44"/>
      <c r="S34" s="10" t="str">
        <f t="shared" si="6"/>
        <v>ALMACENAR</v>
      </c>
    </row>
    <row r="35" spans="1:19" ht="110" customHeight="1">
      <c r="A35" s="10" t="s">
        <v>64</v>
      </c>
      <c r="B35" s="10"/>
      <c r="C35" s="10" t="s">
        <v>65</v>
      </c>
      <c r="D35" s="12">
        <v>1</v>
      </c>
      <c r="E35" s="10">
        <v>50</v>
      </c>
      <c r="F35" s="13">
        <f t="shared" si="7"/>
        <v>50</v>
      </c>
      <c r="G35" s="14">
        <v>11.5</v>
      </c>
      <c r="H35" s="15">
        <f t="shared" si="1"/>
        <v>7.2139500000000005</v>
      </c>
      <c r="I35" s="16">
        <v>19</v>
      </c>
      <c r="J35" s="17"/>
      <c r="K35" s="17">
        <f t="shared" si="2"/>
        <v>50</v>
      </c>
      <c r="L35" s="17">
        <f t="shared" si="3"/>
        <v>-50</v>
      </c>
      <c r="M35" s="17" t="str">
        <f t="shared" si="4"/>
        <v>FALTANTE 50 UNIDADES</v>
      </c>
      <c r="N35" s="17"/>
      <c r="O35" s="17"/>
      <c r="P35" s="17"/>
      <c r="Q35" s="41">
        <f t="shared" si="5"/>
        <v>0</v>
      </c>
      <c r="R35" s="44"/>
      <c r="S35" s="10" t="str">
        <f t="shared" si="6"/>
        <v>NO ALMACENAR</v>
      </c>
    </row>
    <row r="36" spans="1:19" ht="102" customHeight="1">
      <c r="A36" s="10" t="s">
        <v>66</v>
      </c>
      <c r="B36" s="10"/>
      <c r="C36" s="10" t="s">
        <v>67</v>
      </c>
      <c r="D36" s="12">
        <v>1</v>
      </c>
      <c r="E36" s="10">
        <v>50</v>
      </c>
      <c r="F36" s="13">
        <f t="shared" si="7"/>
        <v>50</v>
      </c>
      <c r="G36" s="14">
        <v>11.5</v>
      </c>
      <c r="H36" s="15">
        <f t="shared" si="1"/>
        <v>7.2139500000000005</v>
      </c>
      <c r="I36" s="16">
        <v>19</v>
      </c>
      <c r="J36" s="17"/>
      <c r="K36" s="17">
        <f t="shared" si="2"/>
        <v>50</v>
      </c>
      <c r="L36" s="17">
        <f t="shared" si="3"/>
        <v>-50</v>
      </c>
      <c r="M36" s="17" t="str">
        <f t="shared" si="4"/>
        <v>FALTANTE 50 UNIDADES</v>
      </c>
      <c r="N36" s="17"/>
      <c r="O36" s="17"/>
      <c r="P36" s="17"/>
      <c r="Q36" s="41">
        <f t="shared" si="5"/>
        <v>0</v>
      </c>
      <c r="R36" s="44"/>
      <c r="S36" s="10" t="str">
        <f t="shared" si="6"/>
        <v>NO ALMACENAR</v>
      </c>
    </row>
    <row r="37" spans="1:19" ht="101" customHeight="1">
      <c r="A37" s="10" t="s">
        <v>68</v>
      </c>
      <c r="B37" s="10"/>
      <c r="C37" s="10" t="s">
        <v>69</v>
      </c>
      <c r="D37" s="12">
        <v>1</v>
      </c>
      <c r="E37" s="10">
        <v>24</v>
      </c>
      <c r="F37" s="13">
        <f t="shared" si="7"/>
        <v>24</v>
      </c>
      <c r="G37" s="14">
        <v>48</v>
      </c>
      <c r="H37" s="15">
        <f t="shared" si="1"/>
        <v>30.110399999999998</v>
      </c>
      <c r="I37" s="16">
        <v>75</v>
      </c>
      <c r="J37" s="17"/>
      <c r="K37" s="17">
        <f t="shared" si="2"/>
        <v>24</v>
      </c>
      <c r="L37" s="17">
        <f t="shared" si="3"/>
        <v>-24</v>
      </c>
      <c r="M37" s="17" t="str">
        <f t="shared" si="4"/>
        <v>FALTANTE 24 UNIDADES</v>
      </c>
      <c r="N37" s="17"/>
      <c r="O37" s="17"/>
      <c r="P37" s="17"/>
      <c r="Q37" s="41">
        <f t="shared" si="5"/>
        <v>0</v>
      </c>
      <c r="R37" s="44"/>
      <c r="S37" s="10" t="str">
        <f t="shared" si="6"/>
        <v>NO ALMACENAR</v>
      </c>
    </row>
    <row r="38" spans="1:19" ht="76" customHeight="1">
      <c r="A38" s="10" t="s">
        <v>70</v>
      </c>
      <c r="B38" s="10"/>
      <c r="C38" s="10" t="s">
        <v>71</v>
      </c>
      <c r="D38" s="12">
        <v>1</v>
      </c>
      <c r="E38" s="10">
        <v>8</v>
      </c>
      <c r="F38" s="13">
        <f t="shared" si="7"/>
        <v>8</v>
      </c>
      <c r="G38" s="14">
        <v>60</v>
      </c>
      <c r="H38" s="15">
        <f t="shared" si="1"/>
        <v>37.637999999999998</v>
      </c>
      <c r="I38" s="16">
        <v>99</v>
      </c>
      <c r="J38" s="17"/>
      <c r="K38" s="17">
        <f t="shared" si="2"/>
        <v>8</v>
      </c>
      <c r="L38" s="17">
        <f t="shared" si="3"/>
        <v>-8</v>
      </c>
      <c r="M38" s="17" t="str">
        <f t="shared" si="4"/>
        <v>FALTANTE 8 UNIDADES</v>
      </c>
      <c r="N38" s="17"/>
      <c r="O38" s="17"/>
      <c r="P38" s="17"/>
      <c r="Q38" s="41">
        <f t="shared" si="5"/>
        <v>0</v>
      </c>
      <c r="R38" s="44"/>
      <c r="S38" s="10" t="str">
        <f t="shared" si="6"/>
        <v>NO ALMACENAR</v>
      </c>
    </row>
    <row r="39" spans="1:19" ht="113" customHeight="1">
      <c r="A39" s="10" t="s">
        <v>72</v>
      </c>
      <c r="B39" s="10"/>
      <c r="C39" s="10" t="s">
        <v>73</v>
      </c>
      <c r="D39" s="12">
        <v>1</v>
      </c>
      <c r="E39" s="10">
        <v>20</v>
      </c>
      <c r="F39" s="13">
        <f t="shared" si="7"/>
        <v>20</v>
      </c>
      <c r="G39" s="14">
        <v>27</v>
      </c>
      <c r="H39" s="15">
        <f t="shared" si="1"/>
        <v>16.937100000000001</v>
      </c>
      <c r="I39" s="16">
        <v>45</v>
      </c>
      <c r="J39" s="17"/>
      <c r="K39" s="17">
        <f t="shared" si="2"/>
        <v>20</v>
      </c>
      <c r="L39" s="17">
        <f t="shared" si="3"/>
        <v>-20</v>
      </c>
      <c r="M39" s="17" t="str">
        <f t="shared" si="4"/>
        <v>FALTANTE 20 UNIDADES</v>
      </c>
      <c r="N39" s="17"/>
      <c r="O39" s="17"/>
      <c r="P39" s="17"/>
      <c r="Q39" s="41">
        <f t="shared" si="5"/>
        <v>0</v>
      </c>
      <c r="R39" s="44"/>
      <c r="S39" s="10" t="str">
        <f t="shared" si="6"/>
        <v>NO ALMACENAR</v>
      </c>
    </row>
    <row r="40" spans="1:19" ht="120" customHeight="1">
      <c r="A40" s="10" t="s">
        <v>74</v>
      </c>
      <c r="B40" s="10"/>
      <c r="C40" s="10" t="s">
        <v>75</v>
      </c>
      <c r="D40" s="12">
        <v>1</v>
      </c>
      <c r="E40" s="10">
        <v>6</v>
      </c>
      <c r="F40" s="13">
        <f t="shared" si="7"/>
        <v>6</v>
      </c>
      <c r="G40" s="14">
        <v>87</v>
      </c>
      <c r="H40" s="15">
        <f t="shared" si="1"/>
        <v>54.575099999999999</v>
      </c>
      <c r="I40" s="16">
        <v>139</v>
      </c>
      <c r="J40" s="17"/>
      <c r="K40" s="17">
        <f t="shared" si="2"/>
        <v>6</v>
      </c>
      <c r="L40" s="17">
        <f t="shared" si="3"/>
        <v>-6</v>
      </c>
      <c r="M40" s="17" t="str">
        <f t="shared" si="4"/>
        <v>FALTANTE 6 UNIDADES</v>
      </c>
      <c r="N40" s="17"/>
      <c r="O40" s="17"/>
      <c r="P40" s="17"/>
      <c r="Q40" s="41">
        <f t="shared" si="5"/>
        <v>0</v>
      </c>
      <c r="R40" s="44"/>
      <c r="S40" s="10" t="str">
        <f t="shared" si="6"/>
        <v>NO ALMACENAR</v>
      </c>
    </row>
    <row r="41" spans="1:19" ht="83" customHeight="1">
      <c r="A41" s="10" t="s">
        <v>76</v>
      </c>
      <c r="B41" s="10"/>
      <c r="C41" s="10" t="s">
        <v>77</v>
      </c>
      <c r="D41" s="12">
        <v>1</v>
      </c>
      <c r="E41" s="10">
        <v>8</v>
      </c>
      <c r="F41" s="13">
        <f t="shared" si="7"/>
        <v>8</v>
      </c>
      <c r="G41" s="14">
        <v>60</v>
      </c>
      <c r="H41" s="15">
        <f t="shared" si="1"/>
        <v>37.637999999999998</v>
      </c>
      <c r="I41" s="16">
        <v>99</v>
      </c>
      <c r="J41" s="17"/>
      <c r="K41" s="17">
        <f t="shared" si="2"/>
        <v>8</v>
      </c>
      <c r="L41" s="17">
        <f t="shared" si="3"/>
        <v>-8</v>
      </c>
      <c r="M41" s="17" t="str">
        <f t="shared" si="4"/>
        <v>FALTANTE 8 UNIDADES</v>
      </c>
      <c r="N41" s="17"/>
      <c r="O41" s="17"/>
      <c r="P41" s="17"/>
      <c r="Q41" s="41">
        <f t="shared" si="5"/>
        <v>0</v>
      </c>
      <c r="R41" s="44"/>
      <c r="S41" s="10" t="str">
        <f t="shared" si="6"/>
        <v>NO ALMACENAR</v>
      </c>
    </row>
    <row r="42" spans="1:19" ht="141" customHeight="1">
      <c r="A42" s="10" t="s">
        <v>78</v>
      </c>
      <c r="B42" s="10"/>
      <c r="C42" s="10" t="s">
        <v>79</v>
      </c>
      <c r="D42" s="12">
        <v>2</v>
      </c>
      <c r="E42" s="10">
        <v>1</v>
      </c>
      <c r="F42" s="13">
        <f t="shared" si="7"/>
        <v>2</v>
      </c>
      <c r="G42" s="14">
        <v>260</v>
      </c>
      <c r="H42" s="15">
        <f t="shared" si="1"/>
        <v>163.09799999999998</v>
      </c>
      <c r="I42" s="16">
        <v>399</v>
      </c>
      <c r="J42" s="17"/>
      <c r="K42" s="17">
        <f t="shared" si="2"/>
        <v>2</v>
      </c>
      <c r="L42" s="17">
        <f t="shared" si="3"/>
        <v>-2</v>
      </c>
      <c r="M42" s="17" t="str">
        <f t="shared" si="4"/>
        <v>FALTANTE 2 UNIDADES</v>
      </c>
      <c r="N42" s="17"/>
      <c r="O42" s="17"/>
      <c r="P42" s="17"/>
      <c r="Q42" s="41">
        <f t="shared" si="5"/>
        <v>0</v>
      </c>
      <c r="R42" s="44"/>
      <c r="S42" s="10" t="str">
        <f t="shared" si="6"/>
        <v>NO ALMACENAR</v>
      </c>
    </row>
    <row r="43" spans="1:19" ht="65" customHeight="1">
      <c r="A43" s="10" t="s">
        <v>80</v>
      </c>
      <c r="B43" s="10"/>
      <c r="C43" s="18" t="s">
        <v>81</v>
      </c>
      <c r="D43" s="12">
        <v>1</v>
      </c>
      <c r="E43" s="10">
        <v>24</v>
      </c>
      <c r="F43" s="13">
        <f t="shared" si="7"/>
        <v>24</v>
      </c>
      <c r="G43" s="14">
        <v>23</v>
      </c>
      <c r="H43" s="15">
        <f t="shared" si="1"/>
        <v>14.427900000000001</v>
      </c>
      <c r="I43" s="16">
        <v>39</v>
      </c>
      <c r="J43" s="17"/>
      <c r="K43" s="17">
        <f t="shared" si="2"/>
        <v>24</v>
      </c>
      <c r="L43" s="17">
        <f t="shared" si="3"/>
        <v>-24</v>
      </c>
      <c r="M43" s="17" t="str">
        <f t="shared" si="4"/>
        <v>FALTANTE 24 UNIDADES</v>
      </c>
      <c r="N43" s="17"/>
      <c r="O43" s="17"/>
      <c r="P43" s="17"/>
      <c r="Q43" s="41">
        <f t="shared" si="5"/>
        <v>0</v>
      </c>
      <c r="R43" s="44"/>
      <c r="S43" s="10" t="str">
        <f t="shared" si="6"/>
        <v>NO ALMACENAR</v>
      </c>
    </row>
    <row r="44" spans="1:19" ht="123" customHeight="1">
      <c r="A44" s="10" t="s">
        <v>82</v>
      </c>
      <c r="B44" s="10"/>
      <c r="C44" s="10" t="s">
        <v>83</v>
      </c>
      <c r="D44" s="12">
        <v>1</v>
      </c>
      <c r="E44" s="10">
        <v>8</v>
      </c>
      <c r="F44" s="13">
        <f t="shared" si="7"/>
        <v>8</v>
      </c>
      <c r="G44" s="14">
        <v>24</v>
      </c>
      <c r="H44" s="15">
        <f t="shared" si="1"/>
        <v>15.055199999999999</v>
      </c>
      <c r="I44" s="16">
        <v>39</v>
      </c>
      <c r="J44" s="17"/>
      <c r="K44" s="17">
        <f t="shared" si="2"/>
        <v>8</v>
      </c>
      <c r="L44" s="17">
        <f t="shared" si="3"/>
        <v>-8</v>
      </c>
      <c r="M44" s="17" t="str">
        <f t="shared" si="4"/>
        <v>FALTANTE 8 UNIDADES</v>
      </c>
      <c r="N44" s="17"/>
      <c r="O44" s="17"/>
      <c r="P44" s="17"/>
      <c r="Q44" s="41">
        <f t="shared" si="5"/>
        <v>0</v>
      </c>
      <c r="R44" s="44"/>
      <c r="S44" s="10" t="str">
        <f t="shared" si="6"/>
        <v>NO ALMACENAR</v>
      </c>
    </row>
    <row r="45" spans="1:19" ht="93" customHeight="1">
      <c r="A45" s="10" t="s">
        <v>84</v>
      </c>
      <c r="B45" s="10"/>
      <c r="C45" s="10" t="s">
        <v>85</v>
      </c>
      <c r="D45" s="12">
        <v>2</v>
      </c>
      <c r="E45" s="10">
        <v>8</v>
      </c>
      <c r="F45" s="13">
        <f t="shared" si="7"/>
        <v>16</v>
      </c>
      <c r="G45" s="14">
        <v>22</v>
      </c>
      <c r="H45" s="15">
        <f t="shared" si="1"/>
        <v>13.800600000000001</v>
      </c>
      <c r="I45" s="16">
        <v>35</v>
      </c>
      <c r="J45" s="17"/>
      <c r="K45" s="17">
        <f t="shared" si="2"/>
        <v>16</v>
      </c>
      <c r="L45" s="17">
        <f t="shared" si="3"/>
        <v>-16</v>
      </c>
      <c r="M45" s="17" t="str">
        <f t="shared" si="4"/>
        <v>FALTANTE 16 UNIDADES</v>
      </c>
      <c r="N45" s="17"/>
      <c r="O45" s="17"/>
      <c r="P45" s="17"/>
      <c r="Q45" s="41">
        <f t="shared" si="5"/>
        <v>0</v>
      </c>
      <c r="R45" s="44"/>
      <c r="S45" s="10" t="str">
        <f t="shared" si="6"/>
        <v>NO ALMACENAR</v>
      </c>
    </row>
    <row r="46" spans="1:19" ht="183" customHeight="1">
      <c r="A46" s="10" t="s">
        <v>86</v>
      </c>
      <c r="B46" s="10"/>
      <c r="C46" s="10" t="s">
        <v>87</v>
      </c>
      <c r="D46" s="12">
        <v>2</v>
      </c>
      <c r="E46" s="10">
        <v>30</v>
      </c>
      <c r="F46" s="13">
        <f t="shared" si="7"/>
        <v>60</v>
      </c>
      <c r="G46" s="14">
        <v>9</v>
      </c>
      <c r="H46" s="15">
        <f t="shared" si="1"/>
        <v>5.6456999999999997</v>
      </c>
      <c r="I46" s="16">
        <v>19</v>
      </c>
      <c r="J46" s="17"/>
      <c r="K46" s="17">
        <f t="shared" si="2"/>
        <v>60</v>
      </c>
      <c r="L46" s="17">
        <f t="shared" si="3"/>
        <v>-60</v>
      </c>
      <c r="M46" s="17" t="str">
        <f t="shared" si="4"/>
        <v>FALTANTE 60 UNIDADES</v>
      </c>
      <c r="N46" s="17"/>
      <c r="O46" s="17"/>
      <c r="P46" s="17"/>
      <c r="Q46" s="41">
        <f t="shared" si="5"/>
        <v>0</v>
      </c>
      <c r="R46" s="44"/>
      <c r="S46" s="10" t="str">
        <f t="shared" si="6"/>
        <v>ALMACENAR</v>
      </c>
    </row>
    <row r="47" spans="1:19" ht="83" customHeight="1">
      <c r="A47" s="10" t="s">
        <v>88</v>
      </c>
      <c r="B47" s="10"/>
      <c r="C47" s="10" t="s">
        <v>89</v>
      </c>
      <c r="D47" s="12">
        <v>2</v>
      </c>
      <c r="E47" s="10">
        <v>8</v>
      </c>
      <c r="F47" s="13">
        <f t="shared" si="7"/>
        <v>16</v>
      </c>
      <c r="G47" s="14">
        <v>18</v>
      </c>
      <c r="H47" s="15">
        <f t="shared" si="1"/>
        <v>11.291399999999999</v>
      </c>
      <c r="I47" s="16">
        <v>29</v>
      </c>
      <c r="J47" s="17"/>
      <c r="K47" s="17">
        <f t="shared" si="2"/>
        <v>16</v>
      </c>
      <c r="L47" s="17">
        <f t="shared" si="3"/>
        <v>-16</v>
      </c>
      <c r="M47" s="17" t="str">
        <f t="shared" si="4"/>
        <v>FALTANTE 16 UNIDADES</v>
      </c>
      <c r="N47" s="17"/>
      <c r="O47" s="17"/>
      <c r="P47" s="17"/>
      <c r="Q47" s="41">
        <f t="shared" si="5"/>
        <v>0</v>
      </c>
      <c r="R47" s="44"/>
      <c r="S47" s="10" t="str">
        <f t="shared" si="6"/>
        <v>NO ALMACENAR</v>
      </c>
    </row>
    <row r="48" spans="1:19" ht="129" customHeight="1">
      <c r="A48" s="10" t="s">
        <v>90</v>
      </c>
      <c r="B48" s="10"/>
      <c r="C48" s="10" t="s">
        <v>91</v>
      </c>
      <c r="D48" s="12">
        <v>2</v>
      </c>
      <c r="E48" s="10">
        <v>18</v>
      </c>
      <c r="F48" s="13">
        <f t="shared" si="7"/>
        <v>36</v>
      </c>
      <c r="G48" s="14">
        <v>11.5</v>
      </c>
      <c r="H48" s="15">
        <f t="shared" si="1"/>
        <v>7.2139500000000005</v>
      </c>
      <c r="I48" s="16">
        <v>22</v>
      </c>
      <c r="J48" s="17"/>
      <c r="K48" s="17">
        <f t="shared" si="2"/>
        <v>36</v>
      </c>
      <c r="L48" s="17">
        <f t="shared" si="3"/>
        <v>-36</v>
      </c>
      <c r="M48" s="17" t="str">
        <f t="shared" si="4"/>
        <v>FALTANTE 36 UNIDADES</v>
      </c>
      <c r="N48" s="17"/>
      <c r="O48" s="17"/>
      <c r="P48" s="17"/>
      <c r="Q48" s="41">
        <f t="shared" si="5"/>
        <v>0</v>
      </c>
      <c r="R48" s="44"/>
      <c r="S48" s="10" t="str">
        <f t="shared" si="6"/>
        <v>NO ALMACENAR</v>
      </c>
    </row>
    <row r="49" spans="1:19" ht="103" customHeight="1">
      <c r="A49" s="10" t="s">
        <v>92</v>
      </c>
      <c r="B49" s="10"/>
      <c r="C49" s="10" t="s">
        <v>93</v>
      </c>
      <c r="D49" s="12">
        <v>2</v>
      </c>
      <c r="E49" s="10">
        <v>12</v>
      </c>
      <c r="F49" s="13">
        <f t="shared" si="7"/>
        <v>24</v>
      </c>
      <c r="G49" s="14">
        <v>45</v>
      </c>
      <c r="H49" s="15">
        <f t="shared" si="1"/>
        <v>28.2285</v>
      </c>
      <c r="I49" s="16">
        <v>65</v>
      </c>
      <c r="J49" s="17"/>
      <c r="K49" s="17">
        <f t="shared" si="2"/>
        <v>24</v>
      </c>
      <c r="L49" s="17">
        <f t="shared" si="3"/>
        <v>-24</v>
      </c>
      <c r="M49" s="17" t="str">
        <f t="shared" si="4"/>
        <v>FALTANTE 24 UNIDADES</v>
      </c>
      <c r="N49" s="17"/>
      <c r="O49" s="17"/>
      <c r="P49" s="17"/>
      <c r="Q49" s="41">
        <f t="shared" si="5"/>
        <v>0</v>
      </c>
      <c r="R49" s="44"/>
      <c r="S49" s="10" t="str">
        <f t="shared" si="6"/>
        <v>NO ALMACENAR</v>
      </c>
    </row>
    <row r="50" spans="1:19" ht="87" customHeight="1">
      <c r="A50" s="10" t="s">
        <v>94</v>
      </c>
      <c r="B50" s="10"/>
      <c r="C50" s="10" t="s">
        <v>95</v>
      </c>
      <c r="D50" s="12">
        <v>2</v>
      </c>
      <c r="E50" s="10">
        <v>12</v>
      </c>
      <c r="F50" s="13">
        <f t="shared" si="7"/>
        <v>24</v>
      </c>
      <c r="G50" s="14">
        <v>24</v>
      </c>
      <c r="H50" s="15">
        <f t="shared" si="1"/>
        <v>15.055199999999999</v>
      </c>
      <c r="I50" s="16">
        <v>39</v>
      </c>
      <c r="J50" s="17"/>
      <c r="K50" s="17">
        <f t="shared" si="2"/>
        <v>24</v>
      </c>
      <c r="L50" s="17">
        <f t="shared" si="3"/>
        <v>-24</v>
      </c>
      <c r="M50" s="17" t="str">
        <f t="shared" si="4"/>
        <v>FALTANTE 24 UNIDADES</v>
      </c>
      <c r="N50" s="17"/>
      <c r="O50" s="17"/>
      <c r="P50" s="17"/>
      <c r="Q50" s="41">
        <f t="shared" si="5"/>
        <v>0</v>
      </c>
      <c r="R50" s="44"/>
      <c r="S50" s="10" t="str">
        <f t="shared" si="6"/>
        <v>NO ALMACENAR</v>
      </c>
    </row>
    <row r="51" spans="1:19" ht="79" customHeight="1">
      <c r="A51" s="10" t="s">
        <v>96</v>
      </c>
      <c r="B51" s="10"/>
      <c r="C51" s="10" t="s">
        <v>97</v>
      </c>
      <c r="D51" s="12">
        <v>2</v>
      </c>
      <c r="E51" s="10">
        <v>8</v>
      </c>
      <c r="F51" s="13">
        <f t="shared" si="7"/>
        <v>16</v>
      </c>
      <c r="G51" s="14">
        <v>27</v>
      </c>
      <c r="H51" s="15">
        <f t="shared" si="1"/>
        <v>16.937100000000001</v>
      </c>
      <c r="I51" s="16">
        <v>45</v>
      </c>
      <c r="J51" s="17"/>
      <c r="K51" s="17">
        <f t="shared" si="2"/>
        <v>16</v>
      </c>
      <c r="L51" s="17">
        <f t="shared" si="3"/>
        <v>-16</v>
      </c>
      <c r="M51" s="17" t="str">
        <f t="shared" si="4"/>
        <v>FALTANTE 16 UNIDADES</v>
      </c>
      <c r="N51" s="17"/>
      <c r="O51" s="17"/>
      <c r="P51" s="17"/>
      <c r="Q51" s="41">
        <f t="shared" si="5"/>
        <v>0</v>
      </c>
      <c r="R51" s="44"/>
      <c r="S51" s="10" t="str">
        <f t="shared" si="6"/>
        <v>NO ALMACENAR</v>
      </c>
    </row>
    <row r="52" spans="1:19" ht="95" customHeight="1">
      <c r="A52" s="10" t="s">
        <v>98</v>
      </c>
      <c r="B52" s="10"/>
      <c r="C52" s="10" t="s">
        <v>99</v>
      </c>
      <c r="D52" s="12">
        <v>1</v>
      </c>
      <c r="E52" s="10">
        <v>36</v>
      </c>
      <c r="F52" s="13">
        <f t="shared" si="7"/>
        <v>36</v>
      </c>
      <c r="G52" s="14">
        <v>11</v>
      </c>
      <c r="H52" s="15">
        <f t="shared" si="1"/>
        <v>6.9003000000000005</v>
      </c>
      <c r="I52" s="16">
        <v>19</v>
      </c>
      <c r="J52" s="17"/>
      <c r="K52" s="17">
        <f t="shared" si="2"/>
        <v>36</v>
      </c>
      <c r="L52" s="17">
        <f t="shared" si="3"/>
        <v>-36</v>
      </c>
      <c r="M52" s="17" t="str">
        <f t="shared" si="4"/>
        <v>FALTANTE 36 UNIDADES</v>
      </c>
      <c r="N52" s="17"/>
      <c r="O52" s="17"/>
      <c r="P52" s="17"/>
      <c r="Q52" s="41">
        <f t="shared" si="5"/>
        <v>0</v>
      </c>
      <c r="R52" s="44"/>
      <c r="S52" s="10" t="str">
        <f t="shared" si="6"/>
        <v>NO ALMACENAR</v>
      </c>
    </row>
    <row r="53" spans="1:19" ht="88" customHeight="1">
      <c r="A53" s="10" t="s">
        <v>100</v>
      </c>
      <c r="B53" s="10"/>
      <c r="C53" s="10" t="s">
        <v>101</v>
      </c>
      <c r="D53" s="12">
        <v>1</v>
      </c>
      <c r="E53" s="10">
        <v>24</v>
      </c>
      <c r="F53" s="13">
        <f t="shared" si="7"/>
        <v>24</v>
      </c>
      <c r="G53" s="14">
        <v>14</v>
      </c>
      <c r="H53" s="15">
        <f t="shared" si="1"/>
        <v>8.7822000000000013</v>
      </c>
      <c r="I53" s="16">
        <v>25</v>
      </c>
      <c r="J53" s="17"/>
      <c r="K53" s="17">
        <f t="shared" si="2"/>
        <v>24</v>
      </c>
      <c r="L53" s="17">
        <f t="shared" si="3"/>
        <v>-24</v>
      </c>
      <c r="M53" s="17" t="str">
        <f t="shared" si="4"/>
        <v>FALTANTE 24 UNIDADES</v>
      </c>
      <c r="N53" s="17"/>
      <c r="O53" s="17"/>
      <c r="P53" s="17"/>
      <c r="Q53" s="41">
        <f t="shared" si="5"/>
        <v>0</v>
      </c>
      <c r="R53" s="44"/>
      <c r="S53" s="10" t="str">
        <f t="shared" si="6"/>
        <v>NO ALMACENAR</v>
      </c>
    </row>
    <row r="54" spans="1:19" ht="190" customHeight="1">
      <c r="A54" s="10" t="s">
        <v>102</v>
      </c>
      <c r="B54" s="10"/>
      <c r="C54" s="10" t="s">
        <v>103</v>
      </c>
      <c r="D54" s="12">
        <v>1</v>
      </c>
      <c r="E54" s="10">
        <v>60</v>
      </c>
      <c r="F54" s="13">
        <f t="shared" si="7"/>
        <v>60</v>
      </c>
      <c r="G54" s="14">
        <v>8</v>
      </c>
      <c r="H54" s="15">
        <f t="shared" si="1"/>
        <v>5.0183999999999997</v>
      </c>
      <c r="I54" s="16">
        <v>15</v>
      </c>
      <c r="J54" s="17"/>
      <c r="K54" s="17">
        <f t="shared" si="2"/>
        <v>60</v>
      </c>
      <c r="L54" s="17">
        <f t="shared" si="3"/>
        <v>-60</v>
      </c>
      <c r="M54" s="17" t="str">
        <f t="shared" si="4"/>
        <v>FALTANTE 60 UNIDADES</v>
      </c>
      <c r="N54" s="17"/>
      <c r="O54" s="17"/>
      <c r="P54" s="17"/>
      <c r="Q54" s="41">
        <f t="shared" si="5"/>
        <v>0</v>
      </c>
      <c r="R54" s="44"/>
      <c r="S54" s="10" t="str">
        <f t="shared" si="6"/>
        <v>ALMACENAR</v>
      </c>
    </row>
    <row r="55" spans="1:19" ht="78" customHeight="1">
      <c r="A55" s="10" t="s">
        <v>104</v>
      </c>
      <c r="B55" s="10"/>
      <c r="C55" s="10" t="s">
        <v>105</v>
      </c>
      <c r="D55" s="12">
        <v>1</v>
      </c>
      <c r="E55" s="10">
        <v>24</v>
      </c>
      <c r="F55" s="13">
        <f t="shared" si="7"/>
        <v>24</v>
      </c>
      <c r="G55" s="14">
        <v>18</v>
      </c>
      <c r="H55" s="15">
        <f t="shared" si="1"/>
        <v>11.291399999999999</v>
      </c>
      <c r="I55" s="16">
        <v>30</v>
      </c>
      <c r="J55" s="17"/>
      <c r="K55" s="17">
        <f t="shared" si="2"/>
        <v>24</v>
      </c>
      <c r="L55" s="17">
        <f t="shared" si="3"/>
        <v>-24</v>
      </c>
      <c r="M55" s="17" t="str">
        <f t="shared" si="4"/>
        <v>FALTANTE 24 UNIDADES</v>
      </c>
      <c r="N55" s="17"/>
      <c r="O55" s="17"/>
      <c r="P55" s="17"/>
      <c r="Q55" s="41">
        <f t="shared" si="5"/>
        <v>0</v>
      </c>
      <c r="R55" s="44"/>
      <c r="S55" s="10" t="str">
        <f t="shared" si="6"/>
        <v>NO ALMACENAR</v>
      </c>
    </row>
    <row r="56" spans="1:19" ht="104" customHeight="1">
      <c r="A56" s="10" t="s">
        <v>106</v>
      </c>
      <c r="B56" s="10"/>
      <c r="C56" s="10" t="s">
        <v>107</v>
      </c>
      <c r="D56" s="12">
        <v>1</v>
      </c>
      <c r="E56" s="10">
        <v>24</v>
      </c>
      <c r="F56" s="13">
        <f t="shared" si="7"/>
        <v>24</v>
      </c>
      <c r="G56" s="14">
        <v>20</v>
      </c>
      <c r="H56" s="15">
        <f t="shared" si="1"/>
        <v>12.545999999999999</v>
      </c>
      <c r="I56" s="16">
        <v>35</v>
      </c>
      <c r="J56" s="17"/>
      <c r="K56" s="17">
        <f t="shared" si="2"/>
        <v>24</v>
      </c>
      <c r="L56" s="17">
        <f t="shared" si="3"/>
        <v>-24</v>
      </c>
      <c r="M56" s="17" t="str">
        <f t="shared" si="4"/>
        <v>FALTANTE 24 UNIDADES</v>
      </c>
      <c r="N56" s="17"/>
      <c r="O56" s="17"/>
      <c r="P56" s="17"/>
      <c r="Q56" s="41">
        <f t="shared" si="5"/>
        <v>0</v>
      </c>
      <c r="R56" s="44"/>
      <c r="S56" s="10" t="str">
        <f t="shared" si="6"/>
        <v>NO ALMACENAR</v>
      </c>
    </row>
    <row r="57" spans="1:19" ht="84" customHeight="1">
      <c r="A57" s="10" t="s">
        <v>108</v>
      </c>
      <c r="B57" s="10"/>
      <c r="C57" s="10" t="s">
        <v>109</v>
      </c>
      <c r="D57" s="12">
        <v>2</v>
      </c>
      <c r="E57" s="10">
        <v>24</v>
      </c>
      <c r="F57" s="13">
        <f t="shared" si="7"/>
        <v>48</v>
      </c>
      <c r="G57" s="14">
        <v>12</v>
      </c>
      <c r="H57" s="15">
        <f t="shared" si="1"/>
        <v>7.5275999999999996</v>
      </c>
      <c r="I57" s="16">
        <v>20</v>
      </c>
      <c r="J57" s="17"/>
      <c r="K57" s="17">
        <f t="shared" si="2"/>
        <v>48</v>
      </c>
      <c r="L57" s="17">
        <f t="shared" si="3"/>
        <v>-48</v>
      </c>
      <c r="M57" s="17" t="str">
        <f t="shared" si="4"/>
        <v>FALTANTE 48 UNIDADES</v>
      </c>
      <c r="N57" s="17"/>
      <c r="O57" s="17"/>
      <c r="P57" s="17"/>
      <c r="Q57" s="41">
        <f t="shared" si="5"/>
        <v>0</v>
      </c>
      <c r="R57" s="44"/>
      <c r="S57" s="10" t="str">
        <f t="shared" si="6"/>
        <v>NO ALMACENAR</v>
      </c>
    </row>
    <row r="58" spans="1:19" ht="210" customHeight="1">
      <c r="A58" s="10" t="s">
        <v>110</v>
      </c>
      <c r="B58" s="10"/>
      <c r="C58" s="10" t="s">
        <v>111</v>
      </c>
      <c r="D58" s="12">
        <v>1</v>
      </c>
      <c r="E58" s="10">
        <v>30</v>
      </c>
      <c r="F58" s="13">
        <f t="shared" si="7"/>
        <v>30</v>
      </c>
      <c r="G58" s="14">
        <v>35</v>
      </c>
      <c r="H58" s="15">
        <f t="shared" si="1"/>
        <v>21.955500000000001</v>
      </c>
      <c r="I58" s="16">
        <v>55</v>
      </c>
      <c r="J58" s="17"/>
      <c r="K58" s="17">
        <f t="shared" si="2"/>
        <v>30</v>
      </c>
      <c r="L58" s="17">
        <f t="shared" si="3"/>
        <v>-30</v>
      </c>
      <c r="M58" s="17" t="str">
        <f t="shared" si="4"/>
        <v>FALTANTE 30 UNIDADES</v>
      </c>
      <c r="N58" s="17"/>
      <c r="O58" s="17"/>
      <c r="P58" s="17"/>
      <c r="Q58" s="41">
        <f t="shared" si="5"/>
        <v>0</v>
      </c>
      <c r="R58" s="44"/>
      <c r="S58" s="10" t="str">
        <f t="shared" si="6"/>
        <v>NO ALMACENAR</v>
      </c>
    </row>
    <row r="59" spans="1:19" ht="179" customHeight="1">
      <c r="A59" s="10" t="s">
        <v>112</v>
      </c>
      <c r="B59" s="10"/>
      <c r="C59" s="10" t="s">
        <v>113</v>
      </c>
      <c r="D59" s="12">
        <v>1</v>
      </c>
      <c r="E59" s="10">
        <v>24</v>
      </c>
      <c r="F59" s="13">
        <f t="shared" si="7"/>
        <v>24</v>
      </c>
      <c r="G59" s="14">
        <v>45</v>
      </c>
      <c r="H59" s="15">
        <f t="shared" si="1"/>
        <v>28.2285</v>
      </c>
      <c r="I59" s="16">
        <v>69</v>
      </c>
      <c r="J59" s="17"/>
      <c r="K59" s="17">
        <f t="shared" si="2"/>
        <v>24</v>
      </c>
      <c r="L59" s="17">
        <f t="shared" si="3"/>
        <v>-24</v>
      </c>
      <c r="M59" s="17" t="str">
        <f t="shared" si="4"/>
        <v>FALTANTE 24 UNIDADES</v>
      </c>
      <c r="N59" s="17"/>
      <c r="O59" s="17"/>
      <c r="P59" s="17"/>
      <c r="Q59" s="41">
        <f t="shared" si="5"/>
        <v>0</v>
      </c>
      <c r="R59" s="44"/>
      <c r="S59" s="10" t="str">
        <f t="shared" si="6"/>
        <v>NO ALMACENAR</v>
      </c>
    </row>
    <row r="60" spans="1:19" ht="220" customHeight="1">
      <c r="A60" s="10" t="s">
        <v>114</v>
      </c>
      <c r="B60" s="10"/>
      <c r="C60" s="10" t="s">
        <v>115</v>
      </c>
      <c r="D60" s="12">
        <v>1</v>
      </c>
      <c r="E60" s="10">
        <v>24</v>
      </c>
      <c r="F60" s="13">
        <f t="shared" si="7"/>
        <v>24</v>
      </c>
      <c r="G60" s="14">
        <v>24</v>
      </c>
      <c r="H60" s="15">
        <f t="shared" si="1"/>
        <v>15.055199999999999</v>
      </c>
      <c r="I60" s="16">
        <v>39</v>
      </c>
      <c r="J60" s="17"/>
      <c r="K60" s="17">
        <f t="shared" si="2"/>
        <v>24</v>
      </c>
      <c r="L60" s="17">
        <f t="shared" si="3"/>
        <v>-24</v>
      </c>
      <c r="M60" s="17" t="str">
        <f t="shared" si="4"/>
        <v>FALTANTE 24 UNIDADES</v>
      </c>
      <c r="N60" s="17"/>
      <c r="O60" s="17"/>
      <c r="P60" s="17"/>
      <c r="Q60" s="41">
        <f t="shared" si="5"/>
        <v>0</v>
      </c>
      <c r="R60" s="44"/>
      <c r="S60" s="10" t="str">
        <f t="shared" si="6"/>
        <v>NO ALMACENAR</v>
      </c>
    </row>
    <row r="61" spans="1:19" ht="192" customHeight="1">
      <c r="A61" s="10" t="s">
        <v>116</v>
      </c>
      <c r="B61" s="10"/>
      <c r="C61" s="10" t="s">
        <v>117</v>
      </c>
      <c r="D61" s="12">
        <v>2</v>
      </c>
      <c r="E61" s="10">
        <v>24</v>
      </c>
      <c r="F61" s="13">
        <f t="shared" si="7"/>
        <v>48</v>
      </c>
      <c r="G61" s="14">
        <v>15</v>
      </c>
      <c r="H61" s="15">
        <f t="shared" si="1"/>
        <v>9.4094999999999995</v>
      </c>
      <c r="I61" s="16">
        <v>25</v>
      </c>
      <c r="J61" s="17"/>
      <c r="K61" s="17">
        <f t="shared" si="2"/>
        <v>48</v>
      </c>
      <c r="L61" s="17">
        <f t="shared" si="3"/>
        <v>-48</v>
      </c>
      <c r="M61" s="17" t="str">
        <f t="shared" si="4"/>
        <v>FALTANTE 48 UNIDADES</v>
      </c>
      <c r="N61" s="17"/>
      <c r="O61" s="17"/>
      <c r="P61" s="17"/>
      <c r="Q61" s="41">
        <f t="shared" si="5"/>
        <v>0</v>
      </c>
      <c r="R61" s="44"/>
      <c r="S61" s="10" t="str">
        <f t="shared" si="6"/>
        <v>NO ALMACENAR</v>
      </c>
    </row>
    <row r="62" spans="1:19" ht="96" customHeight="1">
      <c r="A62" s="10" t="s">
        <v>118</v>
      </c>
      <c r="B62" s="10"/>
      <c r="C62" s="10" t="s">
        <v>119</v>
      </c>
      <c r="D62" s="12">
        <v>1</v>
      </c>
      <c r="E62" s="10">
        <v>48</v>
      </c>
      <c r="F62" s="13">
        <f t="shared" si="7"/>
        <v>48</v>
      </c>
      <c r="G62" s="14">
        <v>8</v>
      </c>
      <c r="H62" s="15">
        <f t="shared" si="1"/>
        <v>5.0183999999999997</v>
      </c>
      <c r="I62" s="16">
        <v>15</v>
      </c>
      <c r="J62" s="17"/>
      <c r="K62" s="17">
        <f t="shared" si="2"/>
        <v>48</v>
      </c>
      <c r="L62" s="17">
        <f t="shared" si="3"/>
        <v>-48</v>
      </c>
      <c r="M62" s="17" t="str">
        <f t="shared" si="4"/>
        <v>FALTANTE 48 UNIDADES</v>
      </c>
      <c r="N62" s="17"/>
      <c r="O62" s="17"/>
      <c r="P62" s="17"/>
      <c r="Q62" s="41">
        <f t="shared" si="5"/>
        <v>0</v>
      </c>
      <c r="R62" s="44"/>
      <c r="S62" s="10" t="str">
        <f t="shared" si="6"/>
        <v>NO ALMACENAR</v>
      </c>
    </row>
    <row r="63" spans="1:19" ht="100" customHeight="1">
      <c r="A63" s="10" t="s">
        <v>120</v>
      </c>
      <c r="B63" s="10"/>
      <c r="C63" s="10" t="s">
        <v>121</v>
      </c>
      <c r="D63" s="12">
        <v>1</v>
      </c>
      <c r="E63" s="10">
        <v>32</v>
      </c>
      <c r="F63" s="13">
        <f t="shared" si="7"/>
        <v>32</v>
      </c>
      <c r="G63" s="14">
        <v>9</v>
      </c>
      <c r="H63" s="15">
        <f t="shared" si="1"/>
        <v>5.6456999999999997</v>
      </c>
      <c r="I63" s="16">
        <v>18</v>
      </c>
      <c r="J63" s="17"/>
      <c r="K63" s="17">
        <f t="shared" si="2"/>
        <v>32</v>
      </c>
      <c r="L63" s="17">
        <f t="shared" si="3"/>
        <v>-32</v>
      </c>
      <c r="M63" s="17" t="str">
        <f t="shared" si="4"/>
        <v>FALTANTE 32 UNIDADES</v>
      </c>
      <c r="N63" s="17"/>
      <c r="O63" s="17"/>
      <c r="P63" s="17"/>
      <c r="Q63" s="41">
        <f t="shared" si="5"/>
        <v>0</v>
      </c>
      <c r="R63" s="44"/>
      <c r="S63" s="10" t="str">
        <f t="shared" si="6"/>
        <v>NO ALMACENAR</v>
      </c>
    </row>
    <row r="64" spans="1:19" ht="169" customHeight="1">
      <c r="A64" s="10" t="s">
        <v>122</v>
      </c>
      <c r="B64" s="10"/>
      <c r="C64" s="10" t="s">
        <v>123</v>
      </c>
      <c r="D64" s="12">
        <v>1</v>
      </c>
      <c r="E64" s="10">
        <v>72</v>
      </c>
      <c r="F64" s="13">
        <f t="shared" si="7"/>
        <v>72</v>
      </c>
      <c r="G64" s="14">
        <v>6.5</v>
      </c>
      <c r="H64" s="15">
        <f t="shared" si="1"/>
        <v>4.0774499999999998</v>
      </c>
      <c r="I64" s="16">
        <v>15</v>
      </c>
      <c r="J64" s="17"/>
      <c r="K64" s="17">
        <f t="shared" si="2"/>
        <v>72</v>
      </c>
      <c r="L64" s="17">
        <f t="shared" si="3"/>
        <v>-72</v>
      </c>
      <c r="M64" s="17" t="str">
        <f t="shared" si="4"/>
        <v>FALTANTE 72 UNIDADES</v>
      </c>
      <c r="N64" s="17"/>
      <c r="O64" s="17"/>
      <c r="P64" s="17"/>
      <c r="Q64" s="41">
        <f t="shared" si="5"/>
        <v>0</v>
      </c>
      <c r="R64" s="44"/>
      <c r="S64" s="10" t="str">
        <f t="shared" si="6"/>
        <v>ALMACENAR</v>
      </c>
    </row>
    <row r="65" spans="1:19" ht="83" customHeight="1">
      <c r="A65" s="10" t="s">
        <v>124</v>
      </c>
      <c r="B65" s="10"/>
      <c r="C65" s="10" t="s">
        <v>125</v>
      </c>
      <c r="D65" s="12">
        <v>1</v>
      </c>
      <c r="E65" s="10">
        <v>24</v>
      </c>
      <c r="F65" s="13">
        <f t="shared" si="7"/>
        <v>24</v>
      </c>
      <c r="G65" s="14">
        <v>35</v>
      </c>
      <c r="H65" s="15">
        <f t="shared" si="1"/>
        <v>21.955500000000001</v>
      </c>
      <c r="I65" s="16">
        <v>55</v>
      </c>
      <c r="J65" s="17"/>
      <c r="K65" s="17">
        <f t="shared" si="2"/>
        <v>24</v>
      </c>
      <c r="L65" s="17">
        <f t="shared" si="3"/>
        <v>-24</v>
      </c>
      <c r="M65" s="17" t="str">
        <f t="shared" si="4"/>
        <v>FALTANTE 24 UNIDADES</v>
      </c>
      <c r="N65" s="17"/>
      <c r="O65" s="17"/>
      <c r="P65" s="17"/>
      <c r="Q65" s="41">
        <f t="shared" si="5"/>
        <v>0</v>
      </c>
      <c r="R65" s="44"/>
      <c r="S65" s="10" t="str">
        <f t="shared" si="6"/>
        <v>NO ALMACENAR</v>
      </c>
    </row>
    <row r="66" spans="1:19" ht="195" customHeight="1">
      <c r="A66" s="10" t="s">
        <v>126</v>
      </c>
      <c r="B66" s="10"/>
      <c r="C66" s="10" t="s">
        <v>127</v>
      </c>
      <c r="D66" s="12">
        <v>1</v>
      </c>
      <c r="E66" s="10">
        <v>24</v>
      </c>
      <c r="F66" s="13">
        <f t="shared" si="7"/>
        <v>24</v>
      </c>
      <c r="G66" s="14">
        <v>25</v>
      </c>
      <c r="H66" s="15">
        <f t="shared" si="1"/>
        <v>15.682499999999999</v>
      </c>
      <c r="I66" s="16">
        <v>42</v>
      </c>
      <c r="J66" s="17"/>
      <c r="K66" s="17">
        <f t="shared" si="2"/>
        <v>24</v>
      </c>
      <c r="L66" s="17">
        <f t="shared" si="3"/>
        <v>-24</v>
      </c>
      <c r="M66" s="17" t="str">
        <f t="shared" si="4"/>
        <v>FALTANTE 24 UNIDADES</v>
      </c>
      <c r="N66" s="17"/>
      <c r="O66" s="17"/>
      <c r="P66" s="17"/>
      <c r="Q66" s="41">
        <f t="shared" si="5"/>
        <v>0</v>
      </c>
      <c r="R66" s="44"/>
      <c r="S66" s="10" t="str">
        <f t="shared" si="6"/>
        <v>NO ALMACENAR</v>
      </c>
    </row>
    <row r="67" spans="1:19" ht="172" customHeight="1">
      <c r="A67" s="10" t="s">
        <v>128</v>
      </c>
      <c r="B67" s="10"/>
      <c r="C67" s="10" t="s">
        <v>129</v>
      </c>
      <c r="D67" s="12">
        <v>1</v>
      </c>
      <c r="E67" s="10">
        <v>100</v>
      </c>
      <c r="F67" s="13">
        <f t="shared" si="7"/>
        <v>100</v>
      </c>
      <c r="G67" s="14">
        <v>4.5</v>
      </c>
      <c r="H67" s="15">
        <f t="shared" si="1"/>
        <v>2.8228499999999999</v>
      </c>
      <c r="I67" s="16">
        <v>10</v>
      </c>
      <c r="J67" s="17"/>
      <c r="K67" s="17">
        <f t="shared" si="2"/>
        <v>100</v>
      </c>
      <c r="L67" s="17">
        <f t="shared" si="3"/>
        <v>-100</v>
      </c>
      <c r="M67" s="17" t="str">
        <f t="shared" si="4"/>
        <v>FALTANTE 100 UNIDADES</v>
      </c>
      <c r="N67" s="17"/>
      <c r="O67" s="17"/>
      <c r="P67" s="17"/>
      <c r="Q67" s="41">
        <f t="shared" si="5"/>
        <v>0</v>
      </c>
      <c r="R67" s="44"/>
      <c r="S67" s="10" t="str">
        <f t="shared" si="6"/>
        <v>ALMACENAR</v>
      </c>
    </row>
    <row r="68" spans="1:19" ht="92" customHeight="1">
      <c r="A68" s="19" t="s">
        <v>132</v>
      </c>
      <c r="B68" s="19"/>
      <c r="C68" s="19" t="s">
        <v>133</v>
      </c>
      <c r="D68" s="20">
        <v>1</v>
      </c>
      <c r="E68" s="19">
        <v>100</v>
      </c>
      <c r="F68" s="21">
        <v>100</v>
      </c>
      <c r="G68" s="22">
        <v>20.5</v>
      </c>
      <c r="H68" s="15">
        <f t="shared" si="1"/>
        <v>12.85965</v>
      </c>
      <c r="I68" s="16">
        <v>35</v>
      </c>
      <c r="J68" s="17"/>
      <c r="K68" s="17">
        <f t="shared" ref="K68:K131" si="8">F68-J68</f>
        <v>100</v>
      </c>
      <c r="L68" s="17">
        <f t="shared" ref="L68:L131" si="9">J68-F68</f>
        <v>-100</v>
      </c>
      <c r="M68" s="17" t="str">
        <f t="shared" ref="M68:M131" si="10">IF(J68=F68,"ESTABLE",IF(J68&lt;F68,"FALTANTE "&amp;K68&amp;" UNIDADES","SOBRANTE "&amp;L68&amp;" UNIDADES"))</f>
        <v>FALTANTE 100 UNIDADES</v>
      </c>
      <c r="N68" s="17"/>
      <c r="O68" s="17"/>
      <c r="P68" s="17"/>
      <c r="Q68" s="41">
        <f t="shared" ref="Q68:Q131" si="11">J68-(N68+O68+P68)</f>
        <v>0</v>
      </c>
      <c r="R68" s="44"/>
      <c r="S68" s="10" t="str">
        <f t="shared" ref="S68:S131" si="12">IF(F68&gt;50,"ALMACENAR","NO ALMACENAR")</f>
        <v>ALMACENAR</v>
      </c>
    </row>
    <row r="69" spans="1:19" ht="107" customHeight="1">
      <c r="A69" s="10" t="s">
        <v>136</v>
      </c>
      <c r="B69" s="10"/>
      <c r="C69" s="10" t="s">
        <v>137</v>
      </c>
      <c r="D69" s="12">
        <v>5</v>
      </c>
      <c r="E69" s="10">
        <v>8</v>
      </c>
      <c r="F69" s="13">
        <f t="shared" ref="F69:F81" si="13">D69*E69</f>
        <v>40</v>
      </c>
      <c r="G69" s="14">
        <v>65</v>
      </c>
      <c r="H69" s="15">
        <f t="shared" si="1"/>
        <v>40.774499999999996</v>
      </c>
      <c r="I69" s="16">
        <v>119</v>
      </c>
      <c r="J69" s="17"/>
      <c r="K69" s="17">
        <f t="shared" si="8"/>
        <v>40</v>
      </c>
      <c r="L69" s="17">
        <f t="shared" si="9"/>
        <v>-40</v>
      </c>
      <c r="M69" s="17" t="str">
        <f t="shared" si="10"/>
        <v>FALTANTE 40 UNIDADES</v>
      </c>
      <c r="N69" s="17"/>
      <c r="O69" s="17"/>
      <c r="P69" s="17"/>
      <c r="Q69" s="41">
        <f t="shared" si="11"/>
        <v>0</v>
      </c>
      <c r="R69" s="44"/>
      <c r="S69" s="10" t="str">
        <f t="shared" si="12"/>
        <v>NO ALMACENAR</v>
      </c>
    </row>
    <row r="70" spans="1:19" ht="104" customHeight="1">
      <c r="A70" s="10" t="s">
        <v>138</v>
      </c>
      <c r="B70" s="10"/>
      <c r="C70" s="10" t="s">
        <v>139</v>
      </c>
      <c r="D70" s="12">
        <v>5</v>
      </c>
      <c r="E70" s="10">
        <v>8</v>
      </c>
      <c r="F70" s="13">
        <f t="shared" si="13"/>
        <v>40</v>
      </c>
      <c r="G70" s="14">
        <v>75</v>
      </c>
      <c r="H70" s="15">
        <f t="shared" ref="H70" si="14">(G70*0.51)*1.23</f>
        <v>47.047499999999999</v>
      </c>
      <c r="I70" s="16">
        <v>129</v>
      </c>
      <c r="J70" s="17"/>
      <c r="K70" s="17">
        <f t="shared" si="8"/>
        <v>40</v>
      </c>
      <c r="L70" s="17">
        <f t="shared" si="9"/>
        <v>-40</v>
      </c>
      <c r="M70" s="17" t="str">
        <f t="shared" si="10"/>
        <v>FALTANTE 40 UNIDADES</v>
      </c>
      <c r="N70" s="17"/>
      <c r="O70" s="17"/>
      <c r="P70" s="17"/>
      <c r="Q70" s="41">
        <f t="shared" si="11"/>
        <v>0</v>
      </c>
      <c r="R70" s="44"/>
      <c r="S70" s="10" t="str">
        <f t="shared" si="12"/>
        <v>NO ALMACENAR</v>
      </c>
    </row>
    <row r="71" spans="1:19" ht="99" customHeight="1">
      <c r="A71" s="10" t="s">
        <v>140</v>
      </c>
      <c r="B71" s="10"/>
      <c r="C71" s="10" t="s">
        <v>141</v>
      </c>
      <c r="D71" s="12">
        <v>2</v>
      </c>
      <c r="E71" s="10">
        <v>60</v>
      </c>
      <c r="F71" s="13">
        <f t="shared" si="13"/>
        <v>120</v>
      </c>
      <c r="G71" s="14">
        <v>16.5</v>
      </c>
      <c r="H71" s="15">
        <f t="shared" si="1"/>
        <v>10.35045</v>
      </c>
      <c r="I71" s="16">
        <v>35</v>
      </c>
      <c r="J71" s="17"/>
      <c r="K71" s="17">
        <f t="shared" si="8"/>
        <v>120</v>
      </c>
      <c r="L71" s="17">
        <f t="shared" si="9"/>
        <v>-120</v>
      </c>
      <c r="M71" s="17" t="str">
        <f t="shared" si="10"/>
        <v>FALTANTE 120 UNIDADES</v>
      </c>
      <c r="N71" s="17"/>
      <c r="O71" s="17"/>
      <c r="P71" s="17"/>
      <c r="Q71" s="41">
        <f t="shared" si="11"/>
        <v>0</v>
      </c>
      <c r="R71" s="44"/>
      <c r="S71" s="10" t="str">
        <f t="shared" si="12"/>
        <v>ALMACENAR</v>
      </c>
    </row>
    <row r="72" spans="1:19" ht="95" customHeight="1">
      <c r="A72" s="10" t="s">
        <v>142</v>
      </c>
      <c r="B72" s="10"/>
      <c r="C72" s="10" t="s">
        <v>143</v>
      </c>
      <c r="D72" s="12">
        <v>2</v>
      </c>
      <c r="E72" s="10">
        <v>60</v>
      </c>
      <c r="F72" s="13">
        <f t="shared" si="13"/>
        <v>120</v>
      </c>
      <c r="G72" s="14">
        <v>15</v>
      </c>
      <c r="H72" s="15">
        <f t="shared" ref="H72:H135" si="15">(G72*0.51)*1.23</f>
        <v>9.4094999999999995</v>
      </c>
      <c r="I72" s="16">
        <v>30</v>
      </c>
      <c r="J72" s="17"/>
      <c r="K72" s="17">
        <f t="shared" si="8"/>
        <v>120</v>
      </c>
      <c r="L72" s="17">
        <f t="shared" si="9"/>
        <v>-120</v>
      </c>
      <c r="M72" s="17" t="str">
        <f t="shared" si="10"/>
        <v>FALTANTE 120 UNIDADES</v>
      </c>
      <c r="N72" s="17"/>
      <c r="O72" s="17"/>
      <c r="P72" s="17"/>
      <c r="Q72" s="41">
        <f t="shared" si="11"/>
        <v>0</v>
      </c>
      <c r="R72" s="44"/>
      <c r="S72" s="10" t="str">
        <f t="shared" si="12"/>
        <v>ALMACENAR</v>
      </c>
    </row>
    <row r="73" spans="1:19" ht="119" customHeight="1">
      <c r="A73" s="10" t="s">
        <v>144</v>
      </c>
      <c r="B73" s="10"/>
      <c r="C73" s="10" t="s">
        <v>145</v>
      </c>
      <c r="D73" s="12">
        <v>2</v>
      </c>
      <c r="E73" s="10">
        <v>24</v>
      </c>
      <c r="F73" s="13">
        <f t="shared" si="13"/>
        <v>48</v>
      </c>
      <c r="G73" s="14">
        <v>37</v>
      </c>
      <c r="H73" s="15">
        <f t="shared" si="15"/>
        <v>23.210100000000001</v>
      </c>
      <c r="I73" s="16">
        <v>59</v>
      </c>
      <c r="J73" s="17"/>
      <c r="K73" s="17">
        <f t="shared" si="8"/>
        <v>48</v>
      </c>
      <c r="L73" s="17">
        <f t="shared" si="9"/>
        <v>-48</v>
      </c>
      <c r="M73" s="17" t="str">
        <f t="shared" si="10"/>
        <v>FALTANTE 48 UNIDADES</v>
      </c>
      <c r="N73" s="17"/>
      <c r="O73" s="17"/>
      <c r="P73" s="17"/>
      <c r="Q73" s="41">
        <f t="shared" si="11"/>
        <v>0</v>
      </c>
      <c r="R73" s="44"/>
      <c r="S73" s="10" t="str">
        <f t="shared" si="12"/>
        <v>NO ALMACENAR</v>
      </c>
    </row>
    <row r="74" spans="1:19" ht="116" customHeight="1">
      <c r="A74" s="10" t="s">
        <v>146</v>
      </c>
      <c r="B74" s="10"/>
      <c r="C74" s="10" t="s">
        <v>147</v>
      </c>
      <c r="D74" s="12">
        <v>2</v>
      </c>
      <c r="E74" s="10">
        <v>30</v>
      </c>
      <c r="F74" s="13">
        <f t="shared" si="13"/>
        <v>60</v>
      </c>
      <c r="G74" s="14">
        <v>24</v>
      </c>
      <c r="H74" s="15">
        <f t="shared" si="15"/>
        <v>15.055199999999999</v>
      </c>
      <c r="I74" s="16">
        <v>39</v>
      </c>
      <c r="J74" s="17"/>
      <c r="K74" s="17">
        <f t="shared" si="8"/>
        <v>60</v>
      </c>
      <c r="L74" s="17">
        <f t="shared" si="9"/>
        <v>-60</v>
      </c>
      <c r="M74" s="17" t="str">
        <f t="shared" si="10"/>
        <v>FALTANTE 60 UNIDADES</v>
      </c>
      <c r="N74" s="17"/>
      <c r="O74" s="17"/>
      <c r="P74" s="17"/>
      <c r="Q74" s="41">
        <f t="shared" si="11"/>
        <v>0</v>
      </c>
      <c r="R74" s="44"/>
      <c r="S74" s="10" t="str">
        <f t="shared" si="12"/>
        <v>ALMACENAR</v>
      </c>
    </row>
    <row r="75" spans="1:19" ht="106" customHeight="1">
      <c r="A75" s="10" t="s">
        <v>148</v>
      </c>
      <c r="B75" s="10"/>
      <c r="C75" s="10" t="s">
        <v>149</v>
      </c>
      <c r="D75" s="12">
        <v>2</v>
      </c>
      <c r="E75" s="10">
        <v>36</v>
      </c>
      <c r="F75" s="13">
        <f t="shared" si="13"/>
        <v>72</v>
      </c>
      <c r="G75" s="14">
        <v>41</v>
      </c>
      <c r="H75" s="15">
        <f t="shared" si="15"/>
        <v>25.7193</v>
      </c>
      <c r="I75" s="16">
        <v>65</v>
      </c>
      <c r="J75" s="17"/>
      <c r="K75" s="17">
        <f t="shared" si="8"/>
        <v>72</v>
      </c>
      <c r="L75" s="17">
        <f t="shared" si="9"/>
        <v>-72</v>
      </c>
      <c r="M75" s="17" t="str">
        <f t="shared" si="10"/>
        <v>FALTANTE 72 UNIDADES</v>
      </c>
      <c r="N75" s="17"/>
      <c r="O75" s="17"/>
      <c r="P75" s="17"/>
      <c r="Q75" s="41">
        <f t="shared" si="11"/>
        <v>0</v>
      </c>
      <c r="R75" s="44"/>
      <c r="S75" s="10" t="str">
        <f t="shared" si="12"/>
        <v>ALMACENAR</v>
      </c>
    </row>
    <row r="76" spans="1:19" ht="123" customHeight="1">
      <c r="A76" s="10" t="s">
        <v>150</v>
      </c>
      <c r="B76" s="10"/>
      <c r="C76" s="10" t="s">
        <v>151</v>
      </c>
      <c r="D76" s="12">
        <v>1</v>
      </c>
      <c r="E76" s="10">
        <v>96</v>
      </c>
      <c r="F76" s="13">
        <f t="shared" si="13"/>
        <v>96</v>
      </c>
      <c r="G76" s="14">
        <v>8.8000000000000007</v>
      </c>
      <c r="H76" s="15">
        <f t="shared" si="15"/>
        <v>5.5202400000000003</v>
      </c>
      <c r="I76" s="16">
        <v>12</v>
      </c>
      <c r="J76" s="17"/>
      <c r="K76" s="17">
        <f t="shared" si="8"/>
        <v>96</v>
      </c>
      <c r="L76" s="17">
        <f t="shared" si="9"/>
        <v>-96</v>
      </c>
      <c r="M76" s="17" t="str">
        <f t="shared" si="10"/>
        <v>FALTANTE 96 UNIDADES</v>
      </c>
      <c r="N76" s="17"/>
      <c r="O76" s="17"/>
      <c r="P76" s="17"/>
      <c r="Q76" s="41">
        <f t="shared" si="11"/>
        <v>0</v>
      </c>
      <c r="R76" s="44"/>
      <c r="S76" s="10" t="str">
        <f t="shared" si="12"/>
        <v>ALMACENAR</v>
      </c>
    </row>
    <row r="77" spans="1:19" ht="177" customHeight="1">
      <c r="A77" s="10" t="s">
        <v>152</v>
      </c>
      <c r="B77" s="10"/>
      <c r="C77" s="10" t="s">
        <v>153</v>
      </c>
      <c r="D77" s="12">
        <v>2</v>
      </c>
      <c r="E77" s="10">
        <v>12</v>
      </c>
      <c r="F77" s="13">
        <f t="shared" si="13"/>
        <v>24</v>
      </c>
      <c r="G77" s="14">
        <v>41</v>
      </c>
      <c r="H77" s="15">
        <f t="shared" si="15"/>
        <v>25.7193</v>
      </c>
      <c r="I77" s="16">
        <v>79</v>
      </c>
      <c r="J77" s="17"/>
      <c r="K77" s="17">
        <f t="shared" si="8"/>
        <v>24</v>
      </c>
      <c r="L77" s="17">
        <f t="shared" si="9"/>
        <v>-24</v>
      </c>
      <c r="M77" s="17" t="str">
        <f t="shared" si="10"/>
        <v>FALTANTE 24 UNIDADES</v>
      </c>
      <c r="N77" s="17"/>
      <c r="O77" s="17"/>
      <c r="P77" s="17"/>
      <c r="Q77" s="41">
        <f t="shared" si="11"/>
        <v>0</v>
      </c>
      <c r="R77" s="44"/>
      <c r="S77" s="10" t="str">
        <f t="shared" si="12"/>
        <v>NO ALMACENAR</v>
      </c>
    </row>
    <row r="78" spans="1:19" ht="174" customHeight="1">
      <c r="A78" s="10" t="s">
        <v>154</v>
      </c>
      <c r="B78" s="10"/>
      <c r="C78" s="10" t="s">
        <v>155</v>
      </c>
      <c r="D78" s="12">
        <v>3</v>
      </c>
      <c r="E78" s="10">
        <v>12</v>
      </c>
      <c r="F78" s="13">
        <f t="shared" si="13"/>
        <v>36</v>
      </c>
      <c r="G78" s="14">
        <v>48</v>
      </c>
      <c r="H78" s="15">
        <f t="shared" si="15"/>
        <v>30.110399999999998</v>
      </c>
      <c r="I78" s="16">
        <v>89</v>
      </c>
      <c r="J78" s="17"/>
      <c r="K78" s="17">
        <f t="shared" si="8"/>
        <v>36</v>
      </c>
      <c r="L78" s="17">
        <f t="shared" si="9"/>
        <v>-36</v>
      </c>
      <c r="M78" s="17" t="str">
        <f t="shared" si="10"/>
        <v>FALTANTE 36 UNIDADES</v>
      </c>
      <c r="N78" s="17"/>
      <c r="O78" s="17"/>
      <c r="P78" s="17"/>
      <c r="Q78" s="41">
        <f t="shared" si="11"/>
        <v>0</v>
      </c>
      <c r="R78" s="44"/>
      <c r="S78" s="10" t="str">
        <f t="shared" si="12"/>
        <v>NO ALMACENAR</v>
      </c>
    </row>
    <row r="79" spans="1:19" ht="129" customHeight="1">
      <c r="A79" s="10" t="s">
        <v>156</v>
      </c>
      <c r="B79" s="10"/>
      <c r="C79" s="10" t="s">
        <v>157</v>
      </c>
      <c r="D79" s="12">
        <v>2</v>
      </c>
      <c r="E79" s="10">
        <v>24</v>
      </c>
      <c r="F79" s="13">
        <f t="shared" si="13"/>
        <v>48</v>
      </c>
      <c r="G79" s="14">
        <v>26</v>
      </c>
      <c r="H79" s="15">
        <f t="shared" si="15"/>
        <v>16.309799999999999</v>
      </c>
      <c r="I79" s="16">
        <v>45</v>
      </c>
      <c r="J79" s="17"/>
      <c r="K79" s="17">
        <f t="shared" si="8"/>
        <v>48</v>
      </c>
      <c r="L79" s="17">
        <f t="shared" si="9"/>
        <v>-48</v>
      </c>
      <c r="M79" s="17" t="str">
        <f t="shared" si="10"/>
        <v>FALTANTE 48 UNIDADES</v>
      </c>
      <c r="N79" s="17"/>
      <c r="O79" s="17"/>
      <c r="P79" s="17"/>
      <c r="Q79" s="41">
        <f t="shared" si="11"/>
        <v>0</v>
      </c>
      <c r="R79" s="44"/>
      <c r="S79" s="10" t="str">
        <f t="shared" si="12"/>
        <v>NO ALMACENAR</v>
      </c>
    </row>
    <row r="80" spans="1:19" ht="208" customHeight="1">
      <c r="A80" s="10" t="s">
        <v>158</v>
      </c>
      <c r="B80" s="10"/>
      <c r="C80" s="10" t="s">
        <v>159</v>
      </c>
      <c r="D80" s="12">
        <v>1</v>
      </c>
      <c r="E80" s="10">
        <v>40</v>
      </c>
      <c r="F80" s="13">
        <f t="shared" si="13"/>
        <v>40</v>
      </c>
      <c r="G80" s="14">
        <v>11</v>
      </c>
      <c r="H80" s="15">
        <f t="shared" si="15"/>
        <v>6.9003000000000005</v>
      </c>
      <c r="I80" s="16">
        <v>19</v>
      </c>
      <c r="J80" s="17"/>
      <c r="K80" s="17">
        <f t="shared" si="8"/>
        <v>40</v>
      </c>
      <c r="L80" s="17">
        <f t="shared" si="9"/>
        <v>-40</v>
      </c>
      <c r="M80" s="17" t="str">
        <f t="shared" si="10"/>
        <v>FALTANTE 40 UNIDADES</v>
      </c>
      <c r="N80" s="17"/>
      <c r="O80" s="17"/>
      <c r="P80" s="17"/>
      <c r="Q80" s="41">
        <f t="shared" si="11"/>
        <v>0</v>
      </c>
      <c r="R80" s="44"/>
      <c r="S80" s="10" t="str">
        <f t="shared" si="12"/>
        <v>NO ALMACENAR</v>
      </c>
    </row>
    <row r="81" spans="1:19" ht="187" customHeight="1">
      <c r="A81" s="10" t="s">
        <v>160</v>
      </c>
      <c r="B81" s="10"/>
      <c r="C81" s="10" t="s">
        <v>161</v>
      </c>
      <c r="D81" s="12">
        <v>1</v>
      </c>
      <c r="E81" s="10">
        <v>40</v>
      </c>
      <c r="F81" s="13">
        <f t="shared" si="13"/>
        <v>40</v>
      </c>
      <c r="G81" s="14">
        <v>11</v>
      </c>
      <c r="H81" s="15">
        <f t="shared" si="15"/>
        <v>6.9003000000000005</v>
      </c>
      <c r="I81" s="16">
        <v>19</v>
      </c>
      <c r="J81" s="17"/>
      <c r="K81" s="17">
        <f t="shared" si="8"/>
        <v>40</v>
      </c>
      <c r="L81" s="17">
        <f t="shared" si="9"/>
        <v>-40</v>
      </c>
      <c r="M81" s="17" t="str">
        <f t="shared" si="10"/>
        <v>FALTANTE 40 UNIDADES</v>
      </c>
      <c r="N81" s="17"/>
      <c r="O81" s="17"/>
      <c r="P81" s="17"/>
      <c r="Q81" s="41">
        <f t="shared" si="11"/>
        <v>0</v>
      </c>
      <c r="R81" s="44"/>
      <c r="S81" s="10" t="str">
        <f t="shared" si="12"/>
        <v>NO ALMACENAR</v>
      </c>
    </row>
    <row r="82" spans="1:19" ht="191" customHeight="1">
      <c r="A82" s="10" t="s">
        <v>162</v>
      </c>
      <c r="B82" s="10"/>
      <c r="C82" s="10" t="s">
        <v>163</v>
      </c>
      <c r="D82" s="12">
        <v>1</v>
      </c>
      <c r="E82" s="10">
        <v>40</v>
      </c>
      <c r="F82" s="13">
        <f t="shared" ref="F82:F87" si="16">D82*E82</f>
        <v>40</v>
      </c>
      <c r="G82" s="14">
        <v>10</v>
      </c>
      <c r="H82" s="15">
        <f t="shared" si="15"/>
        <v>6.2729999999999997</v>
      </c>
      <c r="I82" s="16">
        <v>19</v>
      </c>
      <c r="J82" s="17"/>
      <c r="K82" s="17">
        <f t="shared" si="8"/>
        <v>40</v>
      </c>
      <c r="L82" s="17">
        <f t="shared" si="9"/>
        <v>-40</v>
      </c>
      <c r="M82" s="17" t="str">
        <f t="shared" si="10"/>
        <v>FALTANTE 40 UNIDADES</v>
      </c>
      <c r="N82" s="17"/>
      <c r="O82" s="17"/>
      <c r="P82" s="17"/>
      <c r="Q82" s="41">
        <f t="shared" si="11"/>
        <v>0</v>
      </c>
      <c r="R82" s="44"/>
      <c r="S82" s="10" t="str">
        <f t="shared" si="12"/>
        <v>NO ALMACENAR</v>
      </c>
    </row>
    <row r="83" spans="1:19" ht="65" customHeight="1">
      <c r="A83" s="10" t="s">
        <v>164</v>
      </c>
      <c r="B83" s="10"/>
      <c r="C83" s="10" t="s">
        <v>165</v>
      </c>
      <c r="D83" s="12">
        <v>1</v>
      </c>
      <c r="E83" s="10">
        <v>100</v>
      </c>
      <c r="F83" s="13">
        <f t="shared" si="16"/>
        <v>100</v>
      </c>
      <c r="G83" s="14">
        <v>11</v>
      </c>
      <c r="H83" s="15">
        <f t="shared" si="15"/>
        <v>6.9003000000000005</v>
      </c>
      <c r="I83" s="16">
        <v>19</v>
      </c>
      <c r="J83" s="17"/>
      <c r="K83" s="17">
        <f t="shared" si="8"/>
        <v>100</v>
      </c>
      <c r="L83" s="17">
        <f t="shared" si="9"/>
        <v>-100</v>
      </c>
      <c r="M83" s="17" t="str">
        <f t="shared" si="10"/>
        <v>FALTANTE 100 UNIDADES</v>
      </c>
      <c r="N83" s="17"/>
      <c r="O83" s="17"/>
      <c r="P83" s="17"/>
      <c r="Q83" s="41">
        <f t="shared" si="11"/>
        <v>0</v>
      </c>
      <c r="R83" s="44"/>
      <c r="S83" s="10" t="str">
        <f t="shared" si="12"/>
        <v>ALMACENAR</v>
      </c>
    </row>
    <row r="84" spans="1:19" ht="49" customHeight="1">
      <c r="A84" s="10" t="s">
        <v>166</v>
      </c>
      <c r="B84" s="10"/>
      <c r="C84" s="10" t="s">
        <v>165</v>
      </c>
      <c r="D84" s="12">
        <v>1</v>
      </c>
      <c r="E84" s="10">
        <v>100</v>
      </c>
      <c r="F84" s="13">
        <f t="shared" si="16"/>
        <v>100</v>
      </c>
      <c r="G84" s="14">
        <v>10</v>
      </c>
      <c r="H84" s="15">
        <f t="shared" si="15"/>
        <v>6.2729999999999997</v>
      </c>
      <c r="I84" s="16">
        <v>18</v>
      </c>
      <c r="J84" s="17"/>
      <c r="K84" s="17">
        <f t="shared" si="8"/>
        <v>100</v>
      </c>
      <c r="L84" s="17">
        <f t="shared" si="9"/>
        <v>-100</v>
      </c>
      <c r="M84" s="17" t="str">
        <f t="shared" si="10"/>
        <v>FALTANTE 100 UNIDADES</v>
      </c>
      <c r="N84" s="17"/>
      <c r="O84" s="17"/>
      <c r="P84" s="17"/>
      <c r="Q84" s="41">
        <f t="shared" si="11"/>
        <v>0</v>
      </c>
      <c r="R84" s="44"/>
      <c r="S84" s="10" t="str">
        <f t="shared" si="12"/>
        <v>ALMACENAR</v>
      </c>
    </row>
    <row r="85" spans="1:19" ht="47" customHeight="1">
      <c r="A85" s="10" t="s">
        <v>167</v>
      </c>
      <c r="B85" s="10"/>
      <c r="C85" s="10" t="s">
        <v>165</v>
      </c>
      <c r="D85" s="12">
        <v>1</v>
      </c>
      <c r="E85" s="10">
        <v>100</v>
      </c>
      <c r="F85" s="13">
        <f t="shared" si="16"/>
        <v>100</v>
      </c>
      <c r="G85" s="14">
        <v>9</v>
      </c>
      <c r="H85" s="15">
        <f t="shared" si="15"/>
        <v>5.6456999999999997</v>
      </c>
      <c r="I85" s="16">
        <v>16</v>
      </c>
      <c r="J85" s="17"/>
      <c r="K85" s="17">
        <f t="shared" si="8"/>
        <v>100</v>
      </c>
      <c r="L85" s="17">
        <f t="shared" si="9"/>
        <v>-100</v>
      </c>
      <c r="M85" s="17" t="str">
        <f t="shared" si="10"/>
        <v>FALTANTE 100 UNIDADES</v>
      </c>
      <c r="N85" s="17"/>
      <c r="O85" s="17"/>
      <c r="P85" s="17"/>
      <c r="Q85" s="41">
        <f t="shared" si="11"/>
        <v>0</v>
      </c>
      <c r="R85" s="44"/>
      <c r="S85" s="10" t="str">
        <f t="shared" si="12"/>
        <v>ALMACENAR</v>
      </c>
    </row>
    <row r="86" spans="1:19" ht="56" customHeight="1">
      <c r="A86" s="10" t="s">
        <v>168</v>
      </c>
      <c r="B86" s="10"/>
      <c r="C86" s="10" t="s">
        <v>165</v>
      </c>
      <c r="D86" s="12">
        <v>1</v>
      </c>
      <c r="E86" s="10">
        <v>100</v>
      </c>
      <c r="F86" s="13">
        <f t="shared" si="16"/>
        <v>100</v>
      </c>
      <c r="G86" s="14">
        <v>9</v>
      </c>
      <c r="H86" s="15">
        <f t="shared" si="15"/>
        <v>5.6456999999999997</v>
      </c>
      <c r="I86" s="16">
        <v>18</v>
      </c>
      <c r="J86" s="17"/>
      <c r="K86" s="17">
        <f t="shared" si="8"/>
        <v>100</v>
      </c>
      <c r="L86" s="17">
        <f t="shared" si="9"/>
        <v>-100</v>
      </c>
      <c r="M86" s="17" t="str">
        <f t="shared" si="10"/>
        <v>FALTANTE 100 UNIDADES</v>
      </c>
      <c r="N86" s="17"/>
      <c r="O86" s="17"/>
      <c r="P86" s="17"/>
      <c r="Q86" s="41">
        <f t="shared" si="11"/>
        <v>0</v>
      </c>
      <c r="R86" s="44"/>
      <c r="S86" s="10" t="str">
        <f t="shared" si="12"/>
        <v>ALMACENAR</v>
      </c>
    </row>
    <row r="87" spans="1:19" ht="60" customHeight="1">
      <c r="A87" s="10" t="s">
        <v>169</v>
      </c>
      <c r="B87" s="10"/>
      <c r="C87" s="10" t="s">
        <v>165</v>
      </c>
      <c r="D87" s="12">
        <v>1</v>
      </c>
      <c r="E87" s="10">
        <v>100</v>
      </c>
      <c r="F87" s="13">
        <f t="shared" si="16"/>
        <v>100</v>
      </c>
      <c r="G87" s="14">
        <v>10</v>
      </c>
      <c r="H87" s="15">
        <f t="shared" si="15"/>
        <v>6.2729999999999997</v>
      </c>
      <c r="I87" s="16">
        <v>18</v>
      </c>
      <c r="J87" s="17"/>
      <c r="K87" s="17">
        <f t="shared" si="8"/>
        <v>100</v>
      </c>
      <c r="L87" s="17">
        <f t="shared" si="9"/>
        <v>-100</v>
      </c>
      <c r="M87" s="17" t="str">
        <f t="shared" si="10"/>
        <v>FALTANTE 100 UNIDADES</v>
      </c>
      <c r="N87" s="17"/>
      <c r="O87" s="17"/>
      <c r="P87" s="17"/>
      <c r="Q87" s="41">
        <f t="shared" si="11"/>
        <v>0</v>
      </c>
      <c r="R87" s="44"/>
      <c r="S87" s="10" t="str">
        <f t="shared" si="12"/>
        <v>ALMACENAR</v>
      </c>
    </row>
    <row r="88" spans="1:19" ht="110" customHeight="1">
      <c r="A88" s="10" t="s">
        <v>170</v>
      </c>
      <c r="B88" s="10"/>
      <c r="C88" s="10" t="s">
        <v>165</v>
      </c>
      <c r="D88" s="12">
        <v>1</v>
      </c>
      <c r="E88" s="10">
        <v>60</v>
      </c>
      <c r="F88" s="13">
        <f t="shared" ref="F88:F110" si="17">D88*E88</f>
        <v>60</v>
      </c>
      <c r="G88" s="14">
        <v>13.5</v>
      </c>
      <c r="H88" s="15">
        <f t="shared" si="15"/>
        <v>8.4685500000000005</v>
      </c>
      <c r="I88" s="16">
        <v>25</v>
      </c>
      <c r="J88" s="17"/>
      <c r="K88" s="17">
        <f t="shared" si="8"/>
        <v>60</v>
      </c>
      <c r="L88" s="17">
        <f t="shared" si="9"/>
        <v>-60</v>
      </c>
      <c r="M88" s="17" t="str">
        <f t="shared" si="10"/>
        <v>FALTANTE 60 UNIDADES</v>
      </c>
      <c r="N88" s="17"/>
      <c r="O88" s="17"/>
      <c r="P88" s="17"/>
      <c r="Q88" s="41">
        <f t="shared" si="11"/>
        <v>0</v>
      </c>
      <c r="R88" s="44"/>
      <c r="S88" s="10" t="str">
        <f t="shared" si="12"/>
        <v>ALMACENAR</v>
      </c>
    </row>
    <row r="89" spans="1:19" ht="63" customHeight="1">
      <c r="A89" s="10" t="s">
        <v>171</v>
      </c>
      <c r="B89" s="10"/>
      <c r="C89" s="10" t="s">
        <v>172</v>
      </c>
      <c r="D89" s="12">
        <v>1</v>
      </c>
      <c r="E89" s="10">
        <v>20</v>
      </c>
      <c r="F89" s="13">
        <f t="shared" si="17"/>
        <v>20</v>
      </c>
      <c r="G89" s="14">
        <v>12</v>
      </c>
      <c r="H89" s="15">
        <f t="shared" si="15"/>
        <v>7.5275999999999996</v>
      </c>
      <c r="I89" s="16">
        <v>20</v>
      </c>
      <c r="J89" s="17"/>
      <c r="K89" s="17">
        <f t="shared" si="8"/>
        <v>20</v>
      </c>
      <c r="L89" s="17">
        <f t="shared" si="9"/>
        <v>-20</v>
      </c>
      <c r="M89" s="17" t="str">
        <f t="shared" si="10"/>
        <v>FALTANTE 20 UNIDADES</v>
      </c>
      <c r="N89" s="17"/>
      <c r="O89" s="17"/>
      <c r="P89" s="17"/>
      <c r="Q89" s="41">
        <f t="shared" si="11"/>
        <v>0</v>
      </c>
      <c r="R89" s="44"/>
      <c r="S89" s="10" t="str">
        <f t="shared" si="12"/>
        <v>NO ALMACENAR</v>
      </c>
    </row>
    <row r="90" spans="1:19" ht="53" customHeight="1">
      <c r="A90" s="10" t="s">
        <v>173</v>
      </c>
      <c r="B90" s="10"/>
      <c r="C90" s="10" t="s">
        <v>165</v>
      </c>
      <c r="D90" s="12">
        <v>1</v>
      </c>
      <c r="E90" s="10">
        <v>20</v>
      </c>
      <c r="F90" s="13">
        <f t="shared" si="17"/>
        <v>20</v>
      </c>
      <c r="G90" s="14">
        <v>11</v>
      </c>
      <c r="H90" s="15">
        <f t="shared" si="15"/>
        <v>6.9003000000000005</v>
      </c>
      <c r="I90" s="16">
        <v>19</v>
      </c>
      <c r="J90" s="17"/>
      <c r="K90" s="17">
        <f t="shared" si="8"/>
        <v>20</v>
      </c>
      <c r="L90" s="17">
        <f t="shared" si="9"/>
        <v>-20</v>
      </c>
      <c r="M90" s="17" t="str">
        <f t="shared" si="10"/>
        <v>FALTANTE 20 UNIDADES</v>
      </c>
      <c r="N90" s="17"/>
      <c r="O90" s="17"/>
      <c r="P90" s="17"/>
      <c r="Q90" s="41">
        <f t="shared" si="11"/>
        <v>0</v>
      </c>
      <c r="R90" s="44"/>
      <c r="S90" s="10" t="str">
        <f t="shared" si="12"/>
        <v>NO ALMACENAR</v>
      </c>
    </row>
    <row r="91" spans="1:19" ht="50" customHeight="1">
      <c r="A91" s="10" t="s">
        <v>174</v>
      </c>
      <c r="B91" s="10"/>
      <c r="C91" s="10" t="s">
        <v>165</v>
      </c>
      <c r="D91" s="12">
        <v>1</v>
      </c>
      <c r="E91" s="10">
        <v>20</v>
      </c>
      <c r="F91" s="13">
        <f t="shared" si="17"/>
        <v>20</v>
      </c>
      <c r="G91" s="14">
        <v>11</v>
      </c>
      <c r="H91" s="15">
        <f t="shared" si="15"/>
        <v>6.9003000000000005</v>
      </c>
      <c r="I91" s="16">
        <v>19</v>
      </c>
      <c r="J91" s="17"/>
      <c r="K91" s="17">
        <f t="shared" si="8"/>
        <v>20</v>
      </c>
      <c r="L91" s="17">
        <f t="shared" si="9"/>
        <v>-20</v>
      </c>
      <c r="M91" s="17" t="str">
        <f t="shared" si="10"/>
        <v>FALTANTE 20 UNIDADES</v>
      </c>
      <c r="N91" s="17"/>
      <c r="O91" s="17"/>
      <c r="P91" s="17"/>
      <c r="Q91" s="41">
        <f t="shared" si="11"/>
        <v>0</v>
      </c>
      <c r="R91" s="44"/>
      <c r="S91" s="10" t="str">
        <f t="shared" si="12"/>
        <v>NO ALMACENAR</v>
      </c>
    </row>
    <row r="92" spans="1:19" ht="50" customHeight="1">
      <c r="A92" s="10" t="s">
        <v>175</v>
      </c>
      <c r="B92" s="10"/>
      <c r="C92" s="10" t="s">
        <v>165</v>
      </c>
      <c r="D92" s="12">
        <v>1</v>
      </c>
      <c r="E92" s="10">
        <v>20</v>
      </c>
      <c r="F92" s="13">
        <f t="shared" si="17"/>
        <v>20</v>
      </c>
      <c r="G92" s="14">
        <v>11</v>
      </c>
      <c r="H92" s="15">
        <f t="shared" si="15"/>
        <v>6.9003000000000005</v>
      </c>
      <c r="I92" s="16">
        <v>19</v>
      </c>
      <c r="J92" s="17"/>
      <c r="K92" s="17">
        <f t="shared" si="8"/>
        <v>20</v>
      </c>
      <c r="L92" s="17">
        <f t="shared" si="9"/>
        <v>-20</v>
      </c>
      <c r="M92" s="17" t="str">
        <f t="shared" si="10"/>
        <v>FALTANTE 20 UNIDADES</v>
      </c>
      <c r="N92" s="17"/>
      <c r="O92" s="17"/>
      <c r="P92" s="17"/>
      <c r="Q92" s="41">
        <f t="shared" si="11"/>
        <v>0</v>
      </c>
      <c r="R92" s="44"/>
      <c r="S92" s="10" t="str">
        <f t="shared" si="12"/>
        <v>NO ALMACENAR</v>
      </c>
    </row>
    <row r="93" spans="1:19" ht="46" customHeight="1">
      <c r="A93" s="10" t="s">
        <v>176</v>
      </c>
      <c r="B93" s="10"/>
      <c r="C93" s="10" t="s">
        <v>165</v>
      </c>
      <c r="D93" s="12">
        <v>1</v>
      </c>
      <c r="E93" s="10">
        <v>20</v>
      </c>
      <c r="F93" s="13">
        <f t="shared" si="17"/>
        <v>20</v>
      </c>
      <c r="G93" s="14">
        <v>11</v>
      </c>
      <c r="H93" s="15">
        <f t="shared" si="15"/>
        <v>6.9003000000000005</v>
      </c>
      <c r="I93" s="16">
        <v>19</v>
      </c>
      <c r="J93" s="17"/>
      <c r="K93" s="17">
        <f t="shared" si="8"/>
        <v>20</v>
      </c>
      <c r="L93" s="17">
        <f t="shared" si="9"/>
        <v>-20</v>
      </c>
      <c r="M93" s="17" t="str">
        <f t="shared" si="10"/>
        <v>FALTANTE 20 UNIDADES</v>
      </c>
      <c r="N93" s="17"/>
      <c r="O93" s="17"/>
      <c r="P93" s="17"/>
      <c r="Q93" s="41">
        <f t="shared" si="11"/>
        <v>0</v>
      </c>
      <c r="R93" s="44"/>
      <c r="S93" s="10" t="str">
        <f t="shared" si="12"/>
        <v>NO ALMACENAR</v>
      </c>
    </row>
    <row r="94" spans="1:19" ht="53" customHeight="1">
      <c r="A94" s="10" t="s">
        <v>177</v>
      </c>
      <c r="B94" s="10"/>
      <c r="C94" s="10" t="s">
        <v>165</v>
      </c>
      <c r="D94" s="12">
        <v>1</v>
      </c>
      <c r="E94" s="10">
        <v>20</v>
      </c>
      <c r="F94" s="13">
        <f t="shared" si="17"/>
        <v>20</v>
      </c>
      <c r="G94" s="14">
        <v>11</v>
      </c>
      <c r="H94" s="15">
        <f t="shared" si="15"/>
        <v>6.9003000000000005</v>
      </c>
      <c r="I94" s="16">
        <v>19</v>
      </c>
      <c r="J94" s="17"/>
      <c r="K94" s="17">
        <f t="shared" si="8"/>
        <v>20</v>
      </c>
      <c r="L94" s="17">
        <f t="shared" si="9"/>
        <v>-20</v>
      </c>
      <c r="M94" s="17" t="str">
        <f t="shared" si="10"/>
        <v>FALTANTE 20 UNIDADES</v>
      </c>
      <c r="N94" s="17"/>
      <c r="O94" s="17"/>
      <c r="P94" s="17"/>
      <c r="Q94" s="41">
        <f t="shared" si="11"/>
        <v>0</v>
      </c>
      <c r="R94" s="44"/>
      <c r="S94" s="10" t="str">
        <f t="shared" si="12"/>
        <v>NO ALMACENAR</v>
      </c>
    </row>
    <row r="95" spans="1:19" ht="51" customHeight="1">
      <c r="A95" s="10" t="s">
        <v>178</v>
      </c>
      <c r="B95" s="10"/>
      <c r="C95" s="10" t="s">
        <v>165</v>
      </c>
      <c r="D95" s="12">
        <v>1</v>
      </c>
      <c r="E95" s="10">
        <v>20</v>
      </c>
      <c r="F95" s="13">
        <f t="shared" si="17"/>
        <v>20</v>
      </c>
      <c r="G95" s="14">
        <v>11</v>
      </c>
      <c r="H95" s="15">
        <f t="shared" si="15"/>
        <v>6.9003000000000005</v>
      </c>
      <c r="I95" s="16">
        <v>19</v>
      </c>
      <c r="J95" s="17"/>
      <c r="K95" s="17">
        <f t="shared" si="8"/>
        <v>20</v>
      </c>
      <c r="L95" s="17">
        <f t="shared" si="9"/>
        <v>-20</v>
      </c>
      <c r="M95" s="17" t="str">
        <f t="shared" si="10"/>
        <v>FALTANTE 20 UNIDADES</v>
      </c>
      <c r="N95" s="17"/>
      <c r="O95" s="17"/>
      <c r="P95" s="17"/>
      <c r="Q95" s="41">
        <f t="shared" si="11"/>
        <v>0</v>
      </c>
      <c r="R95" s="44"/>
      <c r="S95" s="10" t="str">
        <f t="shared" si="12"/>
        <v>NO ALMACENAR</v>
      </c>
    </row>
    <row r="96" spans="1:19" ht="50" customHeight="1">
      <c r="A96" s="10" t="s">
        <v>179</v>
      </c>
      <c r="B96" s="10"/>
      <c r="C96" s="10" t="s">
        <v>180</v>
      </c>
      <c r="D96" s="12">
        <v>1</v>
      </c>
      <c r="E96" s="10">
        <v>40</v>
      </c>
      <c r="F96" s="13">
        <f t="shared" si="17"/>
        <v>40</v>
      </c>
      <c r="G96" s="14">
        <v>8.5</v>
      </c>
      <c r="H96" s="15">
        <f t="shared" si="15"/>
        <v>5.3320499999999997</v>
      </c>
      <c r="I96" s="16">
        <v>15</v>
      </c>
      <c r="J96" s="17"/>
      <c r="K96" s="17">
        <f t="shared" si="8"/>
        <v>40</v>
      </c>
      <c r="L96" s="17">
        <f t="shared" si="9"/>
        <v>-40</v>
      </c>
      <c r="M96" s="17" t="str">
        <f t="shared" si="10"/>
        <v>FALTANTE 40 UNIDADES</v>
      </c>
      <c r="N96" s="17"/>
      <c r="O96" s="17"/>
      <c r="P96" s="17"/>
      <c r="Q96" s="41">
        <f t="shared" si="11"/>
        <v>0</v>
      </c>
      <c r="R96" s="44"/>
      <c r="S96" s="10" t="str">
        <f t="shared" si="12"/>
        <v>NO ALMACENAR</v>
      </c>
    </row>
    <row r="97" spans="1:19" ht="51" customHeight="1">
      <c r="A97" s="10" t="s">
        <v>181</v>
      </c>
      <c r="B97" s="10"/>
      <c r="C97" s="10" t="s">
        <v>180</v>
      </c>
      <c r="D97" s="12">
        <v>1</v>
      </c>
      <c r="E97" s="10">
        <v>40</v>
      </c>
      <c r="F97" s="13">
        <f t="shared" si="17"/>
        <v>40</v>
      </c>
      <c r="G97" s="14">
        <v>8.5</v>
      </c>
      <c r="H97" s="15">
        <f t="shared" si="15"/>
        <v>5.3320499999999997</v>
      </c>
      <c r="I97" s="16">
        <v>15</v>
      </c>
      <c r="J97" s="17"/>
      <c r="K97" s="17">
        <f t="shared" si="8"/>
        <v>40</v>
      </c>
      <c r="L97" s="17">
        <f t="shared" si="9"/>
        <v>-40</v>
      </c>
      <c r="M97" s="17" t="str">
        <f t="shared" si="10"/>
        <v>FALTANTE 40 UNIDADES</v>
      </c>
      <c r="N97" s="17"/>
      <c r="O97" s="17"/>
      <c r="P97" s="17"/>
      <c r="Q97" s="41">
        <f t="shared" si="11"/>
        <v>0</v>
      </c>
      <c r="R97" s="44"/>
      <c r="S97" s="10" t="str">
        <f t="shared" si="12"/>
        <v>NO ALMACENAR</v>
      </c>
    </row>
    <row r="98" spans="1:19" ht="48" customHeight="1">
      <c r="A98" s="10" t="s">
        <v>182</v>
      </c>
      <c r="B98" s="10"/>
      <c r="C98" s="10" t="s">
        <v>180</v>
      </c>
      <c r="D98" s="12">
        <v>1</v>
      </c>
      <c r="E98" s="10">
        <v>40</v>
      </c>
      <c r="F98" s="13">
        <f t="shared" si="17"/>
        <v>40</v>
      </c>
      <c r="G98" s="14">
        <v>8.5</v>
      </c>
      <c r="H98" s="15">
        <f t="shared" si="15"/>
        <v>5.3320499999999997</v>
      </c>
      <c r="I98" s="16">
        <v>15</v>
      </c>
      <c r="J98" s="17"/>
      <c r="K98" s="17">
        <f t="shared" si="8"/>
        <v>40</v>
      </c>
      <c r="L98" s="17">
        <f t="shared" si="9"/>
        <v>-40</v>
      </c>
      <c r="M98" s="17" t="str">
        <f t="shared" si="10"/>
        <v>FALTANTE 40 UNIDADES</v>
      </c>
      <c r="N98" s="17"/>
      <c r="O98" s="17"/>
      <c r="P98" s="17"/>
      <c r="Q98" s="41">
        <f t="shared" si="11"/>
        <v>0</v>
      </c>
      <c r="R98" s="44"/>
      <c r="S98" s="10" t="str">
        <f t="shared" si="12"/>
        <v>NO ALMACENAR</v>
      </c>
    </row>
    <row r="99" spans="1:19" ht="151" customHeight="1">
      <c r="A99" s="10" t="s">
        <v>183</v>
      </c>
      <c r="B99" s="10"/>
      <c r="C99" s="10" t="s">
        <v>184</v>
      </c>
      <c r="D99" s="12">
        <v>1</v>
      </c>
      <c r="E99" s="10">
        <v>20</v>
      </c>
      <c r="F99" s="13">
        <f t="shared" si="17"/>
        <v>20</v>
      </c>
      <c r="G99" s="14">
        <v>12</v>
      </c>
      <c r="H99" s="15">
        <f t="shared" si="15"/>
        <v>7.5275999999999996</v>
      </c>
      <c r="I99" s="16">
        <v>20</v>
      </c>
      <c r="J99" s="17"/>
      <c r="K99" s="17">
        <f t="shared" si="8"/>
        <v>20</v>
      </c>
      <c r="L99" s="17">
        <f t="shared" si="9"/>
        <v>-20</v>
      </c>
      <c r="M99" s="17" t="str">
        <f t="shared" si="10"/>
        <v>FALTANTE 20 UNIDADES</v>
      </c>
      <c r="N99" s="17"/>
      <c r="O99" s="17"/>
      <c r="P99" s="17"/>
      <c r="Q99" s="41">
        <f t="shared" si="11"/>
        <v>0</v>
      </c>
      <c r="R99" s="44"/>
      <c r="S99" s="10" t="str">
        <f t="shared" si="12"/>
        <v>NO ALMACENAR</v>
      </c>
    </row>
    <row r="100" spans="1:19" ht="153" customHeight="1">
      <c r="A100" s="10" t="s">
        <v>185</v>
      </c>
      <c r="B100" s="10"/>
      <c r="C100" s="10" t="s">
        <v>184</v>
      </c>
      <c r="D100" s="12">
        <v>1</v>
      </c>
      <c r="E100" s="10">
        <v>20</v>
      </c>
      <c r="F100" s="13">
        <f t="shared" si="17"/>
        <v>20</v>
      </c>
      <c r="G100" s="14">
        <v>12</v>
      </c>
      <c r="H100" s="15">
        <f t="shared" si="15"/>
        <v>7.5275999999999996</v>
      </c>
      <c r="I100" s="16">
        <v>20</v>
      </c>
      <c r="J100" s="17"/>
      <c r="K100" s="17">
        <f t="shared" si="8"/>
        <v>20</v>
      </c>
      <c r="L100" s="17">
        <f t="shared" si="9"/>
        <v>-20</v>
      </c>
      <c r="M100" s="17" t="str">
        <f t="shared" si="10"/>
        <v>FALTANTE 20 UNIDADES</v>
      </c>
      <c r="N100" s="17"/>
      <c r="O100" s="17"/>
      <c r="P100" s="17"/>
      <c r="Q100" s="41">
        <f t="shared" si="11"/>
        <v>0</v>
      </c>
      <c r="R100" s="44"/>
      <c r="S100" s="10" t="str">
        <f t="shared" si="12"/>
        <v>NO ALMACENAR</v>
      </c>
    </row>
    <row r="101" spans="1:19" ht="132" customHeight="1">
      <c r="A101" s="10">
        <v>680</v>
      </c>
      <c r="B101" s="10"/>
      <c r="C101" s="10" t="s">
        <v>165</v>
      </c>
      <c r="D101" s="12">
        <v>1</v>
      </c>
      <c r="E101" s="10">
        <v>120</v>
      </c>
      <c r="F101" s="13">
        <f t="shared" si="17"/>
        <v>120</v>
      </c>
      <c r="G101" s="14">
        <v>12</v>
      </c>
      <c r="H101" s="15">
        <f t="shared" si="15"/>
        <v>7.5275999999999996</v>
      </c>
      <c r="I101" s="16">
        <v>20</v>
      </c>
      <c r="J101" s="17"/>
      <c r="K101" s="17">
        <f t="shared" si="8"/>
        <v>120</v>
      </c>
      <c r="L101" s="17">
        <f t="shared" si="9"/>
        <v>-120</v>
      </c>
      <c r="M101" s="17" t="str">
        <f t="shared" si="10"/>
        <v>FALTANTE 120 UNIDADES</v>
      </c>
      <c r="N101" s="17"/>
      <c r="O101" s="17"/>
      <c r="P101" s="17"/>
      <c r="Q101" s="41">
        <f t="shared" si="11"/>
        <v>0</v>
      </c>
      <c r="R101" s="44"/>
      <c r="S101" s="10" t="str">
        <f t="shared" si="12"/>
        <v>ALMACENAR</v>
      </c>
    </row>
    <row r="102" spans="1:19" ht="118" customHeight="1">
      <c r="A102" s="10">
        <v>672</v>
      </c>
      <c r="B102" s="10"/>
      <c r="C102" s="10" t="s">
        <v>165</v>
      </c>
      <c r="D102" s="12">
        <v>1</v>
      </c>
      <c r="E102" s="10">
        <v>120</v>
      </c>
      <c r="F102" s="13">
        <f t="shared" si="17"/>
        <v>120</v>
      </c>
      <c r="G102" s="14">
        <v>14</v>
      </c>
      <c r="H102" s="15">
        <f t="shared" si="15"/>
        <v>8.7822000000000013</v>
      </c>
      <c r="I102" s="16">
        <v>25</v>
      </c>
      <c r="J102" s="17"/>
      <c r="K102" s="17">
        <f t="shared" si="8"/>
        <v>120</v>
      </c>
      <c r="L102" s="17">
        <f t="shared" si="9"/>
        <v>-120</v>
      </c>
      <c r="M102" s="17" t="str">
        <f t="shared" si="10"/>
        <v>FALTANTE 120 UNIDADES</v>
      </c>
      <c r="N102" s="17"/>
      <c r="O102" s="17"/>
      <c r="P102" s="17"/>
      <c r="Q102" s="41">
        <f t="shared" si="11"/>
        <v>0</v>
      </c>
      <c r="R102" s="44"/>
      <c r="S102" s="10" t="str">
        <f t="shared" si="12"/>
        <v>ALMACENAR</v>
      </c>
    </row>
    <row r="103" spans="1:19" ht="100" customHeight="1">
      <c r="A103" s="10">
        <v>617</v>
      </c>
      <c r="B103" s="10"/>
      <c r="C103" s="10" t="s">
        <v>165</v>
      </c>
      <c r="D103" s="12">
        <v>1</v>
      </c>
      <c r="E103" s="10">
        <v>120</v>
      </c>
      <c r="F103" s="13">
        <f t="shared" si="17"/>
        <v>120</v>
      </c>
      <c r="G103" s="14">
        <v>15.8</v>
      </c>
      <c r="H103" s="15">
        <f t="shared" si="15"/>
        <v>9.9113399999999992</v>
      </c>
      <c r="I103" s="16">
        <v>29</v>
      </c>
      <c r="J103" s="17"/>
      <c r="K103" s="17">
        <f t="shared" si="8"/>
        <v>120</v>
      </c>
      <c r="L103" s="17">
        <f t="shared" si="9"/>
        <v>-120</v>
      </c>
      <c r="M103" s="17" t="str">
        <f t="shared" si="10"/>
        <v>FALTANTE 120 UNIDADES</v>
      </c>
      <c r="N103" s="17"/>
      <c r="O103" s="17"/>
      <c r="P103" s="17"/>
      <c r="Q103" s="41">
        <f t="shared" si="11"/>
        <v>0</v>
      </c>
      <c r="R103" s="44"/>
      <c r="S103" s="10" t="str">
        <f t="shared" si="12"/>
        <v>ALMACENAR</v>
      </c>
    </row>
    <row r="104" spans="1:19" ht="115" customHeight="1">
      <c r="A104" s="10" t="s">
        <v>186</v>
      </c>
      <c r="B104" s="10"/>
      <c r="C104" s="10" t="s">
        <v>165</v>
      </c>
      <c r="D104" s="12">
        <v>1</v>
      </c>
      <c r="E104" s="10">
        <v>120</v>
      </c>
      <c r="F104" s="13">
        <f t="shared" si="17"/>
        <v>120</v>
      </c>
      <c r="G104" s="14">
        <v>12.5</v>
      </c>
      <c r="H104" s="15">
        <f t="shared" si="15"/>
        <v>7.8412499999999996</v>
      </c>
      <c r="I104" s="16">
        <v>25</v>
      </c>
      <c r="J104" s="17"/>
      <c r="K104" s="17">
        <f t="shared" si="8"/>
        <v>120</v>
      </c>
      <c r="L104" s="17">
        <f t="shared" si="9"/>
        <v>-120</v>
      </c>
      <c r="M104" s="17" t="str">
        <f t="shared" si="10"/>
        <v>FALTANTE 120 UNIDADES</v>
      </c>
      <c r="N104" s="17"/>
      <c r="O104" s="17"/>
      <c r="P104" s="17"/>
      <c r="Q104" s="41">
        <f t="shared" si="11"/>
        <v>0</v>
      </c>
      <c r="R104" s="44"/>
      <c r="S104" s="10" t="str">
        <f t="shared" si="12"/>
        <v>ALMACENAR</v>
      </c>
    </row>
    <row r="105" spans="1:19" ht="192" customHeight="1">
      <c r="A105" s="10" t="s">
        <v>217</v>
      </c>
      <c r="B105" s="10"/>
      <c r="C105" s="10" t="s">
        <v>218</v>
      </c>
      <c r="D105" s="12">
        <v>1</v>
      </c>
      <c r="E105" s="10">
        <v>300</v>
      </c>
      <c r="F105" s="13">
        <f t="shared" si="17"/>
        <v>300</v>
      </c>
      <c r="G105" s="14">
        <v>3.5</v>
      </c>
      <c r="H105" s="15">
        <f t="shared" si="15"/>
        <v>2.1955500000000003</v>
      </c>
      <c r="I105" s="16">
        <v>9</v>
      </c>
      <c r="J105" s="17"/>
      <c r="K105" s="17">
        <f t="shared" si="8"/>
        <v>300</v>
      </c>
      <c r="L105" s="17">
        <f t="shared" si="9"/>
        <v>-300</v>
      </c>
      <c r="M105" s="17" t="str">
        <f t="shared" si="10"/>
        <v>FALTANTE 300 UNIDADES</v>
      </c>
      <c r="N105" s="17"/>
      <c r="O105" s="17"/>
      <c r="P105" s="17"/>
      <c r="Q105" s="41">
        <f t="shared" si="11"/>
        <v>0</v>
      </c>
      <c r="R105" s="44"/>
      <c r="S105" s="10" t="str">
        <f t="shared" si="12"/>
        <v>ALMACENAR</v>
      </c>
    </row>
    <row r="106" spans="1:19" ht="103" customHeight="1">
      <c r="A106" s="10" t="s">
        <v>219</v>
      </c>
      <c r="B106" s="10"/>
      <c r="C106" s="10" t="s">
        <v>220</v>
      </c>
      <c r="D106" s="12">
        <v>1</v>
      </c>
      <c r="E106" s="10">
        <v>240</v>
      </c>
      <c r="F106" s="13">
        <f t="shared" si="17"/>
        <v>240</v>
      </c>
      <c r="G106" s="14">
        <v>3.1</v>
      </c>
      <c r="H106" s="15">
        <f t="shared" si="15"/>
        <v>1.9446300000000003</v>
      </c>
      <c r="I106" s="16">
        <v>9</v>
      </c>
      <c r="J106" s="17"/>
      <c r="K106" s="17">
        <f t="shared" si="8"/>
        <v>240</v>
      </c>
      <c r="L106" s="17">
        <f t="shared" si="9"/>
        <v>-240</v>
      </c>
      <c r="M106" s="17" t="str">
        <f t="shared" si="10"/>
        <v>FALTANTE 240 UNIDADES</v>
      </c>
      <c r="N106" s="17"/>
      <c r="O106" s="17"/>
      <c r="P106" s="17"/>
      <c r="Q106" s="41">
        <f t="shared" si="11"/>
        <v>0</v>
      </c>
      <c r="R106" s="44"/>
      <c r="S106" s="10" t="str">
        <f t="shared" si="12"/>
        <v>ALMACENAR</v>
      </c>
    </row>
    <row r="107" spans="1:19" ht="115.5" customHeight="1">
      <c r="A107" s="19" t="s">
        <v>221</v>
      </c>
      <c r="B107" s="19"/>
      <c r="C107" s="23" t="s">
        <v>222</v>
      </c>
      <c r="D107" s="20">
        <v>6</v>
      </c>
      <c r="E107" s="19" t="s">
        <v>567</v>
      </c>
      <c r="F107" s="21">
        <v>2680</v>
      </c>
      <c r="G107" s="22">
        <v>3.8</v>
      </c>
      <c r="H107" s="15">
        <f t="shared" si="15"/>
        <v>2.38374</v>
      </c>
      <c r="I107" s="16">
        <v>10</v>
      </c>
      <c r="J107" s="17"/>
      <c r="K107" s="17">
        <f t="shared" si="8"/>
        <v>2680</v>
      </c>
      <c r="L107" s="17">
        <f t="shared" si="9"/>
        <v>-2680</v>
      </c>
      <c r="M107" s="17" t="str">
        <f t="shared" si="10"/>
        <v>FALTANTE 2680 UNIDADES</v>
      </c>
      <c r="N107" s="17"/>
      <c r="O107" s="17"/>
      <c r="P107" s="17"/>
      <c r="Q107" s="41">
        <f t="shared" si="11"/>
        <v>0</v>
      </c>
      <c r="R107" s="44"/>
      <c r="S107" s="10" t="str">
        <f t="shared" si="12"/>
        <v>ALMACENAR</v>
      </c>
    </row>
    <row r="108" spans="1:19" ht="88" customHeight="1">
      <c r="A108" s="10" t="s">
        <v>223</v>
      </c>
      <c r="B108" s="10"/>
      <c r="C108" s="10" t="s">
        <v>224</v>
      </c>
      <c r="D108" s="12">
        <v>2</v>
      </c>
      <c r="E108" s="10">
        <v>360</v>
      </c>
      <c r="F108" s="13">
        <f t="shared" si="17"/>
        <v>720</v>
      </c>
      <c r="G108" s="14">
        <v>4.8</v>
      </c>
      <c r="H108" s="15">
        <f t="shared" si="15"/>
        <v>3.0110399999999999</v>
      </c>
      <c r="I108" s="16">
        <v>14</v>
      </c>
      <c r="J108" s="17"/>
      <c r="K108" s="17">
        <f t="shared" si="8"/>
        <v>720</v>
      </c>
      <c r="L108" s="17">
        <f t="shared" si="9"/>
        <v>-720</v>
      </c>
      <c r="M108" s="17" t="str">
        <f t="shared" si="10"/>
        <v>FALTANTE 720 UNIDADES</v>
      </c>
      <c r="N108" s="17"/>
      <c r="O108" s="17"/>
      <c r="P108" s="17"/>
      <c r="Q108" s="41">
        <f t="shared" si="11"/>
        <v>0</v>
      </c>
      <c r="R108" s="44"/>
      <c r="S108" s="10" t="str">
        <f t="shared" si="12"/>
        <v>ALMACENAR</v>
      </c>
    </row>
    <row r="109" spans="1:19" ht="143.5" customHeight="1">
      <c r="A109" s="10" t="s">
        <v>225</v>
      </c>
      <c r="B109" s="10"/>
      <c r="C109" s="24" t="s">
        <v>226</v>
      </c>
      <c r="D109" s="25">
        <v>5</v>
      </c>
      <c r="E109" s="24">
        <v>630</v>
      </c>
      <c r="F109" s="26">
        <v>3150</v>
      </c>
      <c r="G109" s="27">
        <v>5</v>
      </c>
      <c r="H109" s="15">
        <f t="shared" si="15"/>
        <v>3.1364999999999998</v>
      </c>
      <c r="I109" s="16">
        <v>12</v>
      </c>
      <c r="J109" s="17"/>
      <c r="K109" s="17">
        <f t="shared" si="8"/>
        <v>3150</v>
      </c>
      <c r="L109" s="17">
        <f t="shared" si="9"/>
        <v>-3150</v>
      </c>
      <c r="M109" s="17" t="str">
        <f t="shared" si="10"/>
        <v>FALTANTE 3150 UNIDADES</v>
      </c>
      <c r="N109" s="17"/>
      <c r="O109" s="17"/>
      <c r="P109" s="17"/>
      <c r="Q109" s="41">
        <f t="shared" si="11"/>
        <v>0</v>
      </c>
      <c r="R109" s="44"/>
      <c r="S109" s="10" t="str">
        <f t="shared" si="12"/>
        <v>ALMACENAR</v>
      </c>
    </row>
    <row r="110" spans="1:19" ht="124" customHeight="1">
      <c r="A110" s="10" t="s">
        <v>227</v>
      </c>
      <c r="B110" s="10"/>
      <c r="C110" s="10" t="s">
        <v>228</v>
      </c>
      <c r="D110" s="12">
        <v>2</v>
      </c>
      <c r="E110" s="10">
        <v>800</v>
      </c>
      <c r="F110" s="13">
        <f t="shared" si="17"/>
        <v>1600</v>
      </c>
      <c r="G110" s="14">
        <v>4</v>
      </c>
      <c r="H110" s="15">
        <f t="shared" si="15"/>
        <v>2.5091999999999999</v>
      </c>
      <c r="I110" s="16">
        <v>10</v>
      </c>
      <c r="J110" s="17"/>
      <c r="K110" s="17">
        <f t="shared" si="8"/>
        <v>1600</v>
      </c>
      <c r="L110" s="17">
        <f t="shared" si="9"/>
        <v>-1600</v>
      </c>
      <c r="M110" s="17" t="str">
        <f t="shared" si="10"/>
        <v>FALTANTE 1600 UNIDADES</v>
      </c>
      <c r="N110" s="17"/>
      <c r="O110" s="17"/>
      <c r="P110" s="17"/>
      <c r="Q110" s="41">
        <f t="shared" si="11"/>
        <v>0</v>
      </c>
      <c r="R110" s="44"/>
      <c r="S110" s="10" t="str">
        <f t="shared" si="12"/>
        <v>ALMACENAR</v>
      </c>
    </row>
    <row r="111" spans="1:19" ht="159" customHeight="1">
      <c r="A111" s="10">
        <v>3997</v>
      </c>
      <c r="B111" s="10"/>
      <c r="C111" s="10" t="s">
        <v>229</v>
      </c>
      <c r="D111" s="12">
        <v>2</v>
      </c>
      <c r="E111" s="10">
        <v>60</v>
      </c>
      <c r="F111" s="13">
        <f t="shared" ref="F111:F115" si="18">D111*E111</f>
        <v>120</v>
      </c>
      <c r="G111" s="14">
        <v>36.5</v>
      </c>
      <c r="H111" s="15">
        <f t="shared" si="15"/>
        <v>22.896450000000002</v>
      </c>
      <c r="I111" s="16">
        <v>65</v>
      </c>
      <c r="J111" s="17"/>
      <c r="K111" s="17">
        <f t="shared" si="8"/>
        <v>120</v>
      </c>
      <c r="L111" s="17">
        <f t="shared" si="9"/>
        <v>-120</v>
      </c>
      <c r="M111" s="17" t="str">
        <f t="shared" si="10"/>
        <v>FALTANTE 120 UNIDADES</v>
      </c>
      <c r="N111" s="17"/>
      <c r="O111" s="17"/>
      <c r="P111" s="17"/>
      <c r="Q111" s="41">
        <f t="shared" si="11"/>
        <v>0</v>
      </c>
      <c r="R111" s="44"/>
      <c r="S111" s="10" t="str">
        <f t="shared" si="12"/>
        <v>ALMACENAR</v>
      </c>
    </row>
    <row r="112" spans="1:19" ht="125" customHeight="1">
      <c r="A112" s="10">
        <v>8533</v>
      </c>
      <c r="B112" s="10"/>
      <c r="C112" s="10" t="s">
        <v>230</v>
      </c>
      <c r="D112" s="12">
        <v>1</v>
      </c>
      <c r="E112" s="10">
        <v>200</v>
      </c>
      <c r="F112" s="13">
        <f t="shared" si="18"/>
        <v>200</v>
      </c>
      <c r="G112" s="14">
        <v>9.8000000000000007</v>
      </c>
      <c r="H112" s="15">
        <f t="shared" si="15"/>
        <v>6.1475400000000002</v>
      </c>
      <c r="I112" s="16">
        <v>19</v>
      </c>
      <c r="J112" s="17"/>
      <c r="K112" s="17">
        <f t="shared" si="8"/>
        <v>200</v>
      </c>
      <c r="L112" s="17">
        <f t="shared" si="9"/>
        <v>-200</v>
      </c>
      <c r="M112" s="17" t="str">
        <f t="shared" si="10"/>
        <v>FALTANTE 200 UNIDADES</v>
      </c>
      <c r="N112" s="17"/>
      <c r="O112" s="17"/>
      <c r="P112" s="17"/>
      <c r="Q112" s="41">
        <f t="shared" si="11"/>
        <v>0</v>
      </c>
      <c r="R112" s="44"/>
      <c r="S112" s="10" t="str">
        <f t="shared" si="12"/>
        <v>ALMACENAR</v>
      </c>
    </row>
    <row r="113" spans="1:19" ht="105" customHeight="1">
      <c r="A113" s="10">
        <v>6708</v>
      </c>
      <c r="B113" s="10"/>
      <c r="C113" s="10" t="s">
        <v>231</v>
      </c>
      <c r="D113" s="12">
        <v>1</v>
      </c>
      <c r="E113" s="10">
        <v>400</v>
      </c>
      <c r="F113" s="13">
        <f t="shared" si="18"/>
        <v>400</v>
      </c>
      <c r="G113" s="14">
        <v>4.8</v>
      </c>
      <c r="H113" s="15">
        <f t="shared" si="15"/>
        <v>3.0110399999999999</v>
      </c>
      <c r="I113" s="16">
        <v>10</v>
      </c>
      <c r="J113" s="17"/>
      <c r="K113" s="17">
        <f t="shared" si="8"/>
        <v>400</v>
      </c>
      <c r="L113" s="17">
        <f t="shared" si="9"/>
        <v>-400</v>
      </c>
      <c r="M113" s="17" t="str">
        <f t="shared" si="10"/>
        <v>FALTANTE 400 UNIDADES</v>
      </c>
      <c r="N113" s="17"/>
      <c r="O113" s="17"/>
      <c r="P113" s="17"/>
      <c r="Q113" s="41">
        <f t="shared" si="11"/>
        <v>0</v>
      </c>
      <c r="R113" s="44"/>
      <c r="S113" s="10" t="str">
        <f t="shared" si="12"/>
        <v>ALMACENAR</v>
      </c>
    </row>
    <row r="114" spans="1:19" ht="91" customHeight="1">
      <c r="A114" s="10">
        <v>3922</v>
      </c>
      <c r="B114" s="10"/>
      <c r="C114" s="10" t="s">
        <v>232</v>
      </c>
      <c r="D114" s="12">
        <v>2</v>
      </c>
      <c r="E114" s="10">
        <v>100</v>
      </c>
      <c r="F114" s="13">
        <f t="shared" si="18"/>
        <v>200</v>
      </c>
      <c r="G114" s="14">
        <v>26</v>
      </c>
      <c r="H114" s="15">
        <f t="shared" si="15"/>
        <v>16.309799999999999</v>
      </c>
      <c r="I114" s="16">
        <v>49</v>
      </c>
      <c r="J114" s="17"/>
      <c r="K114" s="17">
        <f t="shared" si="8"/>
        <v>200</v>
      </c>
      <c r="L114" s="17">
        <f t="shared" si="9"/>
        <v>-200</v>
      </c>
      <c r="M114" s="17" t="str">
        <f t="shared" si="10"/>
        <v>FALTANTE 200 UNIDADES</v>
      </c>
      <c r="N114" s="17"/>
      <c r="O114" s="17"/>
      <c r="P114" s="17"/>
      <c r="Q114" s="41">
        <f t="shared" si="11"/>
        <v>0</v>
      </c>
      <c r="R114" s="44"/>
      <c r="S114" s="10" t="str">
        <f t="shared" si="12"/>
        <v>ALMACENAR</v>
      </c>
    </row>
    <row r="115" spans="1:19" ht="114" customHeight="1">
      <c r="A115" s="10">
        <v>8385</v>
      </c>
      <c r="B115" s="10"/>
      <c r="C115" s="10" t="s">
        <v>233</v>
      </c>
      <c r="D115" s="92">
        <v>1</v>
      </c>
      <c r="E115" s="10">
        <v>200</v>
      </c>
      <c r="F115" s="13">
        <f t="shared" si="18"/>
        <v>200</v>
      </c>
      <c r="G115" s="14">
        <v>7.6</v>
      </c>
      <c r="H115" s="15">
        <f t="shared" si="15"/>
        <v>4.7674799999999999</v>
      </c>
      <c r="I115" s="16">
        <v>15</v>
      </c>
      <c r="J115" s="17"/>
      <c r="K115" s="17">
        <f t="shared" si="8"/>
        <v>200</v>
      </c>
      <c r="L115" s="17">
        <f t="shared" si="9"/>
        <v>-200</v>
      </c>
      <c r="M115" s="17" t="str">
        <f t="shared" si="10"/>
        <v>FALTANTE 200 UNIDADES</v>
      </c>
      <c r="N115" s="17"/>
      <c r="O115" s="17"/>
      <c r="P115" s="17"/>
      <c r="Q115" s="41">
        <f t="shared" si="11"/>
        <v>0</v>
      </c>
      <c r="R115" s="44"/>
      <c r="S115" s="10" t="str">
        <f t="shared" si="12"/>
        <v>ALMACENAR</v>
      </c>
    </row>
    <row r="116" spans="1:19" ht="106" customHeight="1">
      <c r="A116" s="10">
        <v>2222</v>
      </c>
      <c r="B116" s="10"/>
      <c r="C116" s="10" t="s">
        <v>234</v>
      </c>
      <c r="D116" s="93"/>
      <c r="E116" s="10">
        <v>100</v>
      </c>
      <c r="F116" s="13">
        <f>E116</f>
        <v>100</v>
      </c>
      <c r="G116" s="14">
        <v>6</v>
      </c>
      <c r="H116" s="15">
        <f t="shared" si="15"/>
        <v>3.7637999999999998</v>
      </c>
      <c r="I116" s="16">
        <v>12</v>
      </c>
      <c r="J116" s="17"/>
      <c r="K116" s="17">
        <f t="shared" si="8"/>
        <v>100</v>
      </c>
      <c r="L116" s="17">
        <f t="shared" si="9"/>
        <v>-100</v>
      </c>
      <c r="M116" s="17" t="str">
        <f t="shared" si="10"/>
        <v>FALTANTE 100 UNIDADES</v>
      </c>
      <c r="N116" s="17"/>
      <c r="O116" s="17"/>
      <c r="P116" s="17"/>
      <c r="Q116" s="41">
        <f t="shared" si="11"/>
        <v>0</v>
      </c>
      <c r="R116" s="44"/>
      <c r="S116" s="10" t="str">
        <f t="shared" si="12"/>
        <v>ALMACENAR</v>
      </c>
    </row>
    <row r="117" spans="1:19" ht="109" customHeight="1">
      <c r="A117" s="10">
        <v>3994</v>
      </c>
      <c r="B117" s="10"/>
      <c r="C117" s="10" t="s">
        <v>235</v>
      </c>
      <c r="D117" s="12">
        <v>2</v>
      </c>
      <c r="E117" s="10">
        <v>60</v>
      </c>
      <c r="F117" s="13">
        <f>D117*E117</f>
        <v>120</v>
      </c>
      <c r="G117" s="14">
        <v>44</v>
      </c>
      <c r="H117" s="15">
        <f t="shared" si="15"/>
        <v>27.601200000000002</v>
      </c>
      <c r="I117" s="16">
        <v>79</v>
      </c>
      <c r="J117" s="17"/>
      <c r="K117" s="17">
        <f t="shared" si="8"/>
        <v>120</v>
      </c>
      <c r="L117" s="17">
        <f t="shared" si="9"/>
        <v>-120</v>
      </c>
      <c r="M117" s="17" t="str">
        <f t="shared" si="10"/>
        <v>FALTANTE 120 UNIDADES</v>
      </c>
      <c r="N117" s="17"/>
      <c r="O117" s="17"/>
      <c r="P117" s="17"/>
      <c r="Q117" s="41">
        <f t="shared" si="11"/>
        <v>0</v>
      </c>
      <c r="R117" s="44"/>
      <c r="S117" s="10" t="str">
        <f t="shared" si="12"/>
        <v>ALMACENAR</v>
      </c>
    </row>
    <row r="118" spans="1:19" ht="94.5" customHeight="1">
      <c r="A118" s="10">
        <v>8530</v>
      </c>
      <c r="B118" s="10"/>
      <c r="C118" s="10" t="s">
        <v>236</v>
      </c>
      <c r="D118" s="12">
        <v>1</v>
      </c>
      <c r="E118" s="10">
        <v>200</v>
      </c>
      <c r="F118" s="13">
        <f>D118*E118</f>
        <v>200</v>
      </c>
      <c r="G118" s="14">
        <v>8.5</v>
      </c>
      <c r="H118" s="15">
        <f t="shared" si="15"/>
        <v>5.3320499999999997</v>
      </c>
      <c r="I118" s="16">
        <v>16</v>
      </c>
      <c r="J118" s="17"/>
      <c r="K118" s="17">
        <f t="shared" si="8"/>
        <v>200</v>
      </c>
      <c r="L118" s="17">
        <f t="shared" si="9"/>
        <v>-200</v>
      </c>
      <c r="M118" s="17" t="str">
        <f t="shared" si="10"/>
        <v>FALTANTE 200 UNIDADES</v>
      </c>
      <c r="N118" s="17"/>
      <c r="O118" s="17"/>
      <c r="P118" s="17"/>
      <c r="Q118" s="41">
        <f t="shared" si="11"/>
        <v>0</v>
      </c>
      <c r="R118" s="44"/>
      <c r="S118" s="10" t="str">
        <f t="shared" si="12"/>
        <v>ALMACENAR</v>
      </c>
    </row>
    <row r="119" spans="1:19" ht="113" customHeight="1">
      <c r="A119" s="10">
        <v>6707</v>
      </c>
      <c r="B119" s="10"/>
      <c r="C119" s="10" t="s">
        <v>237</v>
      </c>
      <c r="D119" s="12">
        <v>1</v>
      </c>
      <c r="E119" s="10">
        <v>400</v>
      </c>
      <c r="F119" s="13">
        <f>D119*E119</f>
        <v>400</v>
      </c>
      <c r="G119" s="14">
        <v>4.5</v>
      </c>
      <c r="H119" s="15">
        <f t="shared" si="15"/>
        <v>2.8228499999999999</v>
      </c>
      <c r="I119" s="16">
        <v>12</v>
      </c>
      <c r="J119" s="17"/>
      <c r="K119" s="17">
        <f t="shared" si="8"/>
        <v>400</v>
      </c>
      <c r="L119" s="17">
        <f t="shared" si="9"/>
        <v>-400</v>
      </c>
      <c r="M119" s="17" t="str">
        <f t="shared" si="10"/>
        <v>FALTANTE 400 UNIDADES</v>
      </c>
      <c r="N119" s="17"/>
      <c r="O119" s="17"/>
      <c r="P119" s="17"/>
      <c r="Q119" s="41">
        <f t="shared" si="11"/>
        <v>0</v>
      </c>
      <c r="R119" s="44"/>
      <c r="S119" s="10" t="str">
        <f t="shared" si="12"/>
        <v>ALMACENAR</v>
      </c>
    </row>
    <row r="120" spans="1:19" ht="108" customHeight="1">
      <c r="A120" s="10" t="s">
        <v>589</v>
      </c>
      <c r="B120" s="10"/>
      <c r="C120" s="10" t="s">
        <v>238</v>
      </c>
      <c r="D120" s="12">
        <v>1</v>
      </c>
      <c r="E120" s="10">
        <v>200</v>
      </c>
      <c r="F120" s="13">
        <f>D120*E120</f>
        <v>200</v>
      </c>
      <c r="G120" s="14">
        <v>2</v>
      </c>
      <c r="H120" s="15">
        <f t="shared" si="15"/>
        <v>1.2545999999999999</v>
      </c>
      <c r="I120" s="16">
        <v>6</v>
      </c>
      <c r="J120" s="17"/>
      <c r="K120" s="17">
        <f t="shared" si="8"/>
        <v>200</v>
      </c>
      <c r="L120" s="17">
        <f t="shared" si="9"/>
        <v>-200</v>
      </c>
      <c r="M120" s="17" t="str">
        <f t="shared" si="10"/>
        <v>FALTANTE 200 UNIDADES</v>
      </c>
      <c r="N120" s="17"/>
      <c r="O120" s="17"/>
      <c r="P120" s="17"/>
      <c r="Q120" s="41">
        <f t="shared" si="11"/>
        <v>0</v>
      </c>
      <c r="R120" s="44"/>
      <c r="S120" s="10" t="str">
        <f t="shared" si="12"/>
        <v>ALMACENAR</v>
      </c>
    </row>
    <row r="121" spans="1:19" ht="104" customHeight="1">
      <c r="A121" s="10" t="s">
        <v>590</v>
      </c>
      <c r="B121" s="10"/>
      <c r="C121" s="10" t="s">
        <v>239</v>
      </c>
      <c r="D121" s="92">
        <v>1</v>
      </c>
      <c r="E121" s="10">
        <v>100</v>
      </c>
      <c r="F121" s="13">
        <f>D121*E121</f>
        <v>100</v>
      </c>
      <c r="G121" s="14">
        <v>3.8</v>
      </c>
      <c r="H121" s="15">
        <f t="shared" si="15"/>
        <v>2.38374</v>
      </c>
      <c r="I121" s="16">
        <v>8</v>
      </c>
      <c r="J121" s="17"/>
      <c r="K121" s="17">
        <f t="shared" si="8"/>
        <v>100</v>
      </c>
      <c r="L121" s="17">
        <f t="shared" si="9"/>
        <v>-100</v>
      </c>
      <c r="M121" s="17" t="str">
        <f t="shared" si="10"/>
        <v>FALTANTE 100 UNIDADES</v>
      </c>
      <c r="N121" s="17"/>
      <c r="O121" s="17"/>
      <c r="P121" s="17"/>
      <c r="Q121" s="41">
        <f t="shared" si="11"/>
        <v>0</v>
      </c>
      <c r="R121" s="44"/>
      <c r="S121" s="10" t="str">
        <f t="shared" si="12"/>
        <v>ALMACENAR</v>
      </c>
    </row>
    <row r="122" spans="1:19" ht="114" customHeight="1">
      <c r="A122" s="10" t="s">
        <v>591</v>
      </c>
      <c r="B122" s="10"/>
      <c r="C122" s="10" t="s">
        <v>240</v>
      </c>
      <c r="D122" s="93"/>
      <c r="E122" s="10">
        <v>100</v>
      </c>
      <c r="F122" s="13">
        <f>E122</f>
        <v>100</v>
      </c>
      <c r="G122" s="14">
        <v>5.8</v>
      </c>
      <c r="H122" s="15">
        <f t="shared" si="15"/>
        <v>3.6383399999999995</v>
      </c>
      <c r="I122" s="16">
        <v>12</v>
      </c>
      <c r="J122" s="17"/>
      <c r="K122" s="17">
        <f t="shared" si="8"/>
        <v>100</v>
      </c>
      <c r="L122" s="17">
        <f t="shared" si="9"/>
        <v>-100</v>
      </c>
      <c r="M122" s="17" t="str">
        <f t="shared" si="10"/>
        <v>FALTANTE 100 UNIDADES</v>
      </c>
      <c r="N122" s="17"/>
      <c r="O122" s="17"/>
      <c r="P122" s="17"/>
      <c r="Q122" s="41">
        <f t="shared" si="11"/>
        <v>0</v>
      </c>
      <c r="R122" s="44"/>
      <c r="S122" s="10" t="str">
        <f t="shared" si="12"/>
        <v>ALMACENAR</v>
      </c>
    </row>
    <row r="123" spans="1:19" ht="86" customHeight="1">
      <c r="A123" s="10">
        <v>2226</v>
      </c>
      <c r="B123" s="10"/>
      <c r="C123" s="10" t="s">
        <v>241</v>
      </c>
      <c r="D123" s="12">
        <v>3</v>
      </c>
      <c r="E123" s="10">
        <v>10</v>
      </c>
      <c r="F123" s="13">
        <f t="shared" ref="F123:F134" si="19">D123*E123</f>
        <v>30</v>
      </c>
      <c r="G123" s="14">
        <v>95</v>
      </c>
      <c r="H123" s="15">
        <f t="shared" si="15"/>
        <v>59.593500000000006</v>
      </c>
      <c r="I123" s="16">
        <v>139</v>
      </c>
      <c r="J123" s="17"/>
      <c r="K123" s="17">
        <f t="shared" si="8"/>
        <v>30</v>
      </c>
      <c r="L123" s="17">
        <f t="shared" si="9"/>
        <v>-30</v>
      </c>
      <c r="M123" s="17" t="str">
        <f t="shared" si="10"/>
        <v>FALTANTE 30 UNIDADES</v>
      </c>
      <c r="N123" s="17"/>
      <c r="O123" s="17"/>
      <c r="P123" s="17"/>
      <c r="Q123" s="41">
        <f t="shared" si="11"/>
        <v>0</v>
      </c>
      <c r="R123" s="44"/>
      <c r="S123" s="10" t="str">
        <f t="shared" si="12"/>
        <v>NO ALMACENAR</v>
      </c>
    </row>
    <row r="124" spans="1:19" ht="121" customHeight="1">
      <c r="A124" s="10" t="s">
        <v>242</v>
      </c>
      <c r="B124" s="10"/>
      <c r="C124" s="10" t="s">
        <v>243</v>
      </c>
      <c r="D124" s="12">
        <v>1</v>
      </c>
      <c r="E124" s="10">
        <v>360</v>
      </c>
      <c r="F124" s="13">
        <f t="shared" si="19"/>
        <v>360</v>
      </c>
      <c r="G124" s="14">
        <v>4</v>
      </c>
      <c r="H124" s="15">
        <f t="shared" si="15"/>
        <v>2.5091999999999999</v>
      </c>
      <c r="I124" s="16">
        <v>8</v>
      </c>
      <c r="J124" s="17"/>
      <c r="K124" s="17">
        <f t="shared" si="8"/>
        <v>360</v>
      </c>
      <c r="L124" s="17">
        <f t="shared" si="9"/>
        <v>-360</v>
      </c>
      <c r="M124" s="17" t="str">
        <f t="shared" si="10"/>
        <v>FALTANTE 360 UNIDADES</v>
      </c>
      <c r="N124" s="17"/>
      <c r="O124" s="17"/>
      <c r="P124" s="17"/>
      <c r="Q124" s="41">
        <f t="shared" si="11"/>
        <v>0</v>
      </c>
      <c r="R124" s="44"/>
      <c r="S124" s="10" t="str">
        <f t="shared" si="12"/>
        <v>ALMACENAR</v>
      </c>
    </row>
    <row r="125" spans="1:19" ht="99" customHeight="1">
      <c r="A125" s="10" t="s">
        <v>244</v>
      </c>
      <c r="B125" s="10"/>
      <c r="C125" s="10" t="s">
        <v>245</v>
      </c>
      <c r="D125" s="12">
        <v>1</v>
      </c>
      <c r="E125" s="10">
        <v>240</v>
      </c>
      <c r="F125" s="13">
        <f t="shared" si="19"/>
        <v>240</v>
      </c>
      <c r="G125" s="14">
        <v>4.8</v>
      </c>
      <c r="H125" s="15">
        <f t="shared" si="15"/>
        <v>3.0110399999999999</v>
      </c>
      <c r="I125" s="16">
        <v>8</v>
      </c>
      <c r="J125" s="17"/>
      <c r="K125" s="17">
        <f t="shared" si="8"/>
        <v>240</v>
      </c>
      <c r="L125" s="17">
        <f t="shared" si="9"/>
        <v>-240</v>
      </c>
      <c r="M125" s="17" t="str">
        <f t="shared" si="10"/>
        <v>FALTANTE 240 UNIDADES</v>
      </c>
      <c r="N125" s="17"/>
      <c r="O125" s="17"/>
      <c r="P125" s="17"/>
      <c r="Q125" s="41">
        <f t="shared" si="11"/>
        <v>0</v>
      </c>
      <c r="R125" s="44"/>
      <c r="S125" s="10" t="str">
        <f t="shared" si="12"/>
        <v>ALMACENAR</v>
      </c>
    </row>
    <row r="126" spans="1:19" ht="128" customHeight="1">
      <c r="A126" s="10" t="s">
        <v>246</v>
      </c>
      <c r="B126" s="10"/>
      <c r="C126" s="10" t="s">
        <v>245</v>
      </c>
      <c r="D126" s="12">
        <v>1</v>
      </c>
      <c r="E126" s="10">
        <v>360</v>
      </c>
      <c r="F126" s="13">
        <f t="shared" si="19"/>
        <v>360</v>
      </c>
      <c r="G126" s="14">
        <v>4.5</v>
      </c>
      <c r="H126" s="15">
        <f t="shared" si="15"/>
        <v>2.8228499999999999</v>
      </c>
      <c r="I126" s="16">
        <v>8</v>
      </c>
      <c r="J126" s="17"/>
      <c r="K126" s="17">
        <f t="shared" si="8"/>
        <v>360</v>
      </c>
      <c r="L126" s="17">
        <f t="shared" si="9"/>
        <v>-360</v>
      </c>
      <c r="M126" s="17" t="str">
        <f t="shared" si="10"/>
        <v>FALTANTE 360 UNIDADES</v>
      </c>
      <c r="N126" s="17"/>
      <c r="O126" s="17"/>
      <c r="P126" s="17"/>
      <c r="Q126" s="41">
        <f t="shared" si="11"/>
        <v>0</v>
      </c>
      <c r="R126" s="44"/>
      <c r="S126" s="10" t="str">
        <f t="shared" si="12"/>
        <v>ALMACENAR</v>
      </c>
    </row>
    <row r="127" spans="1:19" ht="174" customHeight="1">
      <c r="A127" s="10" t="s">
        <v>247</v>
      </c>
      <c r="B127" s="10"/>
      <c r="C127" s="10" t="s">
        <v>245</v>
      </c>
      <c r="D127" s="12">
        <v>1</v>
      </c>
      <c r="E127" s="10">
        <v>360</v>
      </c>
      <c r="F127" s="13">
        <f t="shared" si="19"/>
        <v>360</v>
      </c>
      <c r="G127" s="14">
        <v>5</v>
      </c>
      <c r="H127" s="15">
        <f t="shared" si="15"/>
        <v>3.1364999999999998</v>
      </c>
      <c r="I127" s="16">
        <v>9</v>
      </c>
      <c r="J127" s="17"/>
      <c r="K127" s="17">
        <f t="shared" si="8"/>
        <v>360</v>
      </c>
      <c r="L127" s="17">
        <f t="shared" si="9"/>
        <v>-360</v>
      </c>
      <c r="M127" s="17" t="str">
        <f t="shared" si="10"/>
        <v>FALTANTE 360 UNIDADES</v>
      </c>
      <c r="N127" s="17"/>
      <c r="O127" s="17"/>
      <c r="P127" s="17"/>
      <c r="Q127" s="41">
        <f t="shared" si="11"/>
        <v>0</v>
      </c>
      <c r="R127" s="44"/>
      <c r="S127" s="10" t="str">
        <f t="shared" si="12"/>
        <v>ALMACENAR</v>
      </c>
    </row>
    <row r="128" spans="1:19" ht="117" customHeight="1">
      <c r="A128" s="10" t="s">
        <v>248</v>
      </c>
      <c r="B128" s="10"/>
      <c r="C128" s="10" t="s">
        <v>243</v>
      </c>
      <c r="D128" s="12">
        <v>1</v>
      </c>
      <c r="E128" s="10">
        <v>360</v>
      </c>
      <c r="F128" s="13">
        <f t="shared" si="19"/>
        <v>360</v>
      </c>
      <c r="G128" s="14">
        <v>3.8</v>
      </c>
      <c r="H128" s="15">
        <f t="shared" si="15"/>
        <v>2.38374</v>
      </c>
      <c r="I128" s="16">
        <v>8</v>
      </c>
      <c r="J128" s="17"/>
      <c r="K128" s="17">
        <f t="shared" si="8"/>
        <v>360</v>
      </c>
      <c r="L128" s="17">
        <f t="shared" si="9"/>
        <v>-360</v>
      </c>
      <c r="M128" s="17" t="str">
        <f t="shared" si="10"/>
        <v>FALTANTE 360 UNIDADES</v>
      </c>
      <c r="N128" s="17"/>
      <c r="O128" s="17"/>
      <c r="P128" s="17"/>
      <c r="Q128" s="41">
        <f t="shared" si="11"/>
        <v>0</v>
      </c>
      <c r="R128" s="44"/>
      <c r="S128" s="10" t="str">
        <f t="shared" si="12"/>
        <v>ALMACENAR</v>
      </c>
    </row>
    <row r="129" spans="1:19" ht="168" customHeight="1">
      <c r="A129" s="10" t="s">
        <v>249</v>
      </c>
      <c r="B129" s="10"/>
      <c r="C129" s="10" t="s">
        <v>250</v>
      </c>
      <c r="D129" s="12">
        <v>1</v>
      </c>
      <c r="E129" s="10">
        <v>288</v>
      </c>
      <c r="F129" s="13">
        <f t="shared" si="19"/>
        <v>288</v>
      </c>
      <c r="G129" s="14">
        <v>3.8</v>
      </c>
      <c r="H129" s="15">
        <f t="shared" si="15"/>
        <v>2.38374</v>
      </c>
      <c r="I129" s="16">
        <v>8</v>
      </c>
      <c r="J129" s="17"/>
      <c r="K129" s="17">
        <f t="shared" si="8"/>
        <v>288</v>
      </c>
      <c r="L129" s="17">
        <f t="shared" si="9"/>
        <v>-288</v>
      </c>
      <c r="M129" s="17" t="str">
        <f t="shared" si="10"/>
        <v>FALTANTE 288 UNIDADES</v>
      </c>
      <c r="N129" s="17"/>
      <c r="O129" s="17"/>
      <c r="P129" s="17"/>
      <c r="Q129" s="41">
        <f t="shared" si="11"/>
        <v>0</v>
      </c>
      <c r="R129" s="44"/>
      <c r="S129" s="10" t="str">
        <f t="shared" si="12"/>
        <v>ALMACENAR</v>
      </c>
    </row>
    <row r="130" spans="1:19" ht="188" customHeight="1">
      <c r="A130" s="10" t="s">
        <v>251</v>
      </c>
      <c r="B130" s="10"/>
      <c r="C130" s="10" t="s">
        <v>252</v>
      </c>
      <c r="D130" s="12">
        <v>1</v>
      </c>
      <c r="E130" s="10">
        <v>288</v>
      </c>
      <c r="F130" s="13">
        <f t="shared" si="19"/>
        <v>288</v>
      </c>
      <c r="G130" s="14">
        <v>4.8</v>
      </c>
      <c r="H130" s="15">
        <f t="shared" si="15"/>
        <v>3.0110399999999999</v>
      </c>
      <c r="I130" s="16">
        <v>9</v>
      </c>
      <c r="J130" s="17"/>
      <c r="K130" s="17">
        <f t="shared" si="8"/>
        <v>288</v>
      </c>
      <c r="L130" s="17">
        <f t="shared" si="9"/>
        <v>-288</v>
      </c>
      <c r="M130" s="17" t="str">
        <f t="shared" si="10"/>
        <v>FALTANTE 288 UNIDADES</v>
      </c>
      <c r="N130" s="17"/>
      <c r="O130" s="17"/>
      <c r="P130" s="17"/>
      <c r="Q130" s="41">
        <f t="shared" si="11"/>
        <v>0</v>
      </c>
      <c r="R130" s="44"/>
      <c r="S130" s="10" t="str">
        <f t="shared" si="12"/>
        <v>ALMACENAR</v>
      </c>
    </row>
    <row r="131" spans="1:19" ht="86" customHeight="1">
      <c r="A131" s="10" t="s">
        <v>253</v>
      </c>
      <c r="B131" s="10"/>
      <c r="C131" s="10" t="s">
        <v>254</v>
      </c>
      <c r="D131" s="12">
        <v>1</v>
      </c>
      <c r="E131" s="10">
        <v>144</v>
      </c>
      <c r="F131" s="13">
        <f t="shared" si="19"/>
        <v>144</v>
      </c>
      <c r="G131" s="14">
        <v>5.5</v>
      </c>
      <c r="H131" s="15">
        <f t="shared" si="15"/>
        <v>3.4501500000000003</v>
      </c>
      <c r="I131" s="16">
        <v>10</v>
      </c>
      <c r="J131" s="17"/>
      <c r="K131" s="17">
        <f t="shared" si="8"/>
        <v>144</v>
      </c>
      <c r="L131" s="17">
        <f t="shared" si="9"/>
        <v>-144</v>
      </c>
      <c r="M131" s="17" t="str">
        <f t="shared" si="10"/>
        <v>FALTANTE 144 UNIDADES</v>
      </c>
      <c r="N131" s="17"/>
      <c r="O131" s="17"/>
      <c r="P131" s="17"/>
      <c r="Q131" s="41">
        <f t="shared" si="11"/>
        <v>0</v>
      </c>
      <c r="R131" s="44"/>
      <c r="S131" s="10" t="str">
        <f t="shared" si="12"/>
        <v>ALMACENAR</v>
      </c>
    </row>
    <row r="132" spans="1:19" ht="149" customHeight="1">
      <c r="A132" s="10" t="s">
        <v>255</v>
      </c>
      <c r="B132" s="10"/>
      <c r="C132" s="10" t="s">
        <v>256</v>
      </c>
      <c r="D132" s="12">
        <v>1</v>
      </c>
      <c r="E132" s="10">
        <v>48</v>
      </c>
      <c r="F132" s="13">
        <f t="shared" si="19"/>
        <v>48</v>
      </c>
      <c r="G132" s="14">
        <v>6.5</v>
      </c>
      <c r="H132" s="15">
        <f t="shared" si="15"/>
        <v>4.0774499999999998</v>
      </c>
      <c r="I132" s="16">
        <v>12</v>
      </c>
      <c r="J132" s="17"/>
      <c r="K132" s="17">
        <f t="shared" ref="K132:K195" si="20">F132-J132</f>
        <v>48</v>
      </c>
      <c r="L132" s="17">
        <f t="shared" ref="L132:L195" si="21">J132-F132</f>
        <v>-48</v>
      </c>
      <c r="M132" s="17" t="str">
        <f t="shared" ref="M132:M195" si="22">IF(J132=F132,"ESTABLE",IF(J132&lt;F132,"FALTANTE "&amp;K132&amp;" UNIDADES","SOBRANTE "&amp;L132&amp;" UNIDADES"))</f>
        <v>FALTANTE 48 UNIDADES</v>
      </c>
      <c r="N132" s="17"/>
      <c r="O132" s="17"/>
      <c r="P132" s="17"/>
      <c r="Q132" s="41">
        <f t="shared" ref="Q132:Q195" si="23">J132-(N132+O132+P132)</f>
        <v>0</v>
      </c>
      <c r="R132" s="44"/>
      <c r="S132" s="10" t="str">
        <f t="shared" ref="S132:S195" si="24">IF(F132&gt;50,"ALMACENAR","NO ALMACENAR")</f>
        <v>NO ALMACENAR</v>
      </c>
    </row>
    <row r="133" spans="1:19" ht="88" customHeight="1">
      <c r="A133" s="10" t="s">
        <v>257</v>
      </c>
      <c r="B133" s="10"/>
      <c r="C133" s="10" t="s">
        <v>258</v>
      </c>
      <c r="D133" s="12">
        <v>1</v>
      </c>
      <c r="E133" s="10">
        <v>36</v>
      </c>
      <c r="F133" s="13">
        <f t="shared" si="19"/>
        <v>36</v>
      </c>
      <c r="G133" s="14">
        <v>6.5</v>
      </c>
      <c r="H133" s="15">
        <f t="shared" si="15"/>
        <v>4.0774499999999998</v>
      </c>
      <c r="I133" s="16">
        <v>12</v>
      </c>
      <c r="J133" s="17"/>
      <c r="K133" s="17">
        <f t="shared" si="20"/>
        <v>36</v>
      </c>
      <c r="L133" s="17">
        <f t="shared" si="21"/>
        <v>-36</v>
      </c>
      <c r="M133" s="17" t="str">
        <f t="shared" si="22"/>
        <v>FALTANTE 36 UNIDADES</v>
      </c>
      <c r="N133" s="17"/>
      <c r="O133" s="17"/>
      <c r="P133" s="17"/>
      <c r="Q133" s="41">
        <f t="shared" si="23"/>
        <v>0</v>
      </c>
      <c r="R133" s="44"/>
      <c r="S133" s="10" t="str">
        <f t="shared" si="24"/>
        <v>NO ALMACENAR</v>
      </c>
    </row>
    <row r="134" spans="1:19" ht="166" customHeight="1">
      <c r="A134" s="10" t="s">
        <v>259</v>
      </c>
      <c r="B134" s="10"/>
      <c r="C134" s="10" t="s">
        <v>260</v>
      </c>
      <c r="D134" s="12">
        <v>1</v>
      </c>
      <c r="E134" s="10">
        <v>48</v>
      </c>
      <c r="F134" s="13">
        <f t="shared" si="19"/>
        <v>48</v>
      </c>
      <c r="G134" s="14">
        <v>5.8</v>
      </c>
      <c r="H134" s="15">
        <f t="shared" si="15"/>
        <v>3.6383399999999995</v>
      </c>
      <c r="I134" s="16">
        <v>12</v>
      </c>
      <c r="J134" s="17"/>
      <c r="K134" s="17">
        <f t="shared" si="20"/>
        <v>48</v>
      </c>
      <c r="L134" s="17">
        <f t="shared" si="21"/>
        <v>-48</v>
      </c>
      <c r="M134" s="17" t="str">
        <f t="shared" si="22"/>
        <v>FALTANTE 48 UNIDADES</v>
      </c>
      <c r="N134" s="17"/>
      <c r="O134" s="17"/>
      <c r="P134" s="17"/>
      <c r="Q134" s="41">
        <f t="shared" si="23"/>
        <v>0</v>
      </c>
      <c r="R134" s="44"/>
      <c r="S134" s="10" t="str">
        <f t="shared" si="24"/>
        <v>NO ALMACENAR</v>
      </c>
    </row>
    <row r="135" spans="1:19" ht="107" customHeight="1">
      <c r="A135" s="10" t="s">
        <v>261</v>
      </c>
      <c r="B135" s="10"/>
      <c r="C135" s="10" t="s">
        <v>262</v>
      </c>
      <c r="D135" s="12">
        <v>1</v>
      </c>
      <c r="E135" s="10">
        <v>60</v>
      </c>
      <c r="F135" s="13">
        <f t="shared" ref="F135:F162" si="25">D135*E135</f>
        <v>60</v>
      </c>
      <c r="G135" s="14">
        <v>9.5</v>
      </c>
      <c r="H135" s="15">
        <f t="shared" si="15"/>
        <v>5.9593499999999997</v>
      </c>
      <c r="I135" s="16">
        <v>18</v>
      </c>
      <c r="J135" s="17"/>
      <c r="K135" s="17">
        <f t="shared" si="20"/>
        <v>60</v>
      </c>
      <c r="L135" s="17">
        <f t="shared" si="21"/>
        <v>-60</v>
      </c>
      <c r="M135" s="17" t="str">
        <f t="shared" si="22"/>
        <v>FALTANTE 60 UNIDADES</v>
      </c>
      <c r="N135" s="17"/>
      <c r="O135" s="17"/>
      <c r="P135" s="17"/>
      <c r="Q135" s="41">
        <f t="shared" si="23"/>
        <v>0</v>
      </c>
      <c r="R135" s="44"/>
      <c r="S135" s="10" t="str">
        <f t="shared" si="24"/>
        <v>ALMACENAR</v>
      </c>
    </row>
    <row r="136" spans="1:19" ht="114" customHeight="1">
      <c r="A136" s="10" t="s">
        <v>263</v>
      </c>
      <c r="B136" s="10"/>
      <c r="C136" s="10" t="s">
        <v>264</v>
      </c>
      <c r="D136" s="12">
        <v>1</v>
      </c>
      <c r="E136" s="10">
        <v>72</v>
      </c>
      <c r="F136" s="13">
        <f t="shared" si="25"/>
        <v>72</v>
      </c>
      <c r="G136" s="14">
        <v>4.5</v>
      </c>
      <c r="H136" s="15">
        <f t="shared" ref="H136:H199" si="26">(G136*0.51)*1.23</f>
        <v>2.8228499999999999</v>
      </c>
      <c r="I136" s="16">
        <v>10</v>
      </c>
      <c r="J136" s="17"/>
      <c r="K136" s="17">
        <f t="shared" si="20"/>
        <v>72</v>
      </c>
      <c r="L136" s="17">
        <f t="shared" si="21"/>
        <v>-72</v>
      </c>
      <c r="M136" s="17" t="str">
        <f t="shared" si="22"/>
        <v>FALTANTE 72 UNIDADES</v>
      </c>
      <c r="N136" s="17"/>
      <c r="O136" s="17"/>
      <c r="P136" s="17"/>
      <c r="Q136" s="41">
        <f t="shared" si="23"/>
        <v>0</v>
      </c>
      <c r="R136" s="44"/>
      <c r="S136" s="10" t="str">
        <f t="shared" si="24"/>
        <v>ALMACENAR</v>
      </c>
    </row>
    <row r="137" spans="1:19" ht="80" customHeight="1">
      <c r="A137" s="10" t="s">
        <v>265</v>
      </c>
      <c r="B137" s="10"/>
      <c r="C137" s="10" t="s">
        <v>266</v>
      </c>
      <c r="D137" s="12">
        <v>1</v>
      </c>
      <c r="E137" s="10">
        <v>480</v>
      </c>
      <c r="F137" s="13">
        <f t="shared" si="25"/>
        <v>480</v>
      </c>
      <c r="G137" s="14">
        <v>2.7</v>
      </c>
      <c r="H137" s="15">
        <f t="shared" si="26"/>
        <v>1.6937100000000003</v>
      </c>
      <c r="I137" s="16">
        <v>6</v>
      </c>
      <c r="J137" s="17"/>
      <c r="K137" s="17">
        <f t="shared" si="20"/>
        <v>480</v>
      </c>
      <c r="L137" s="17">
        <f t="shared" si="21"/>
        <v>-480</v>
      </c>
      <c r="M137" s="17" t="str">
        <f t="shared" si="22"/>
        <v>FALTANTE 480 UNIDADES</v>
      </c>
      <c r="N137" s="17"/>
      <c r="O137" s="17"/>
      <c r="P137" s="17"/>
      <c r="Q137" s="41">
        <f t="shared" si="23"/>
        <v>0</v>
      </c>
      <c r="R137" s="44"/>
      <c r="S137" s="10" t="str">
        <f t="shared" si="24"/>
        <v>ALMACENAR</v>
      </c>
    </row>
    <row r="138" spans="1:19" ht="71" customHeight="1">
      <c r="A138" s="10" t="s">
        <v>267</v>
      </c>
      <c r="B138" s="10"/>
      <c r="C138" s="10" t="s">
        <v>268</v>
      </c>
      <c r="D138" s="12">
        <v>1</v>
      </c>
      <c r="E138" s="10">
        <v>480</v>
      </c>
      <c r="F138" s="13">
        <f t="shared" si="25"/>
        <v>480</v>
      </c>
      <c r="G138" s="14">
        <v>3.1</v>
      </c>
      <c r="H138" s="15">
        <f t="shared" si="26"/>
        <v>1.9446300000000003</v>
      </c>
      <c r="I138" s="16">
        <v>6</v>
      </c>
      <c r="J138" s="17"/>
      <c r="K138" s="17">
        <f t="shared" si="20"/>
        <v>480</v>
      </c>
      <c r="L138" s="17">
        <f t="shared" si="21"/>
        <v>-480</v>
      </c>
      <c r="M138" s="17" t="str">
        <f t="shared" si="22"/>
        <v>FALTANTE 480 UNIDADES</v>
      </c>
      <c r="N138" s="17"/>
      <c r="O138" s="17"/>
      <c r="P138" s="17"/>
      <c r="Q138" s="41">
        <f t="shared" si="23"/>
        <v>0</v>
      </c>
      <c r="R138" s="44"/>
      <c r="S138" s="10" t="str">
        <f t="shared" si="24"/>
        <v>ALMACENAR</v>
      </c>
    </row>
    <row r="139" spans="1:19" ht="74" customHeight="1">
      <c r="A139" s="10" t="s">
        <v>269</v>
      </c>
      <c r="B139" s="10"/>
      <c r="C139" s="10" t="s">
        <v>270</v>
      </c>
      <c r="D139" s="12">
        <v>1</v>
      </c>
      <c r="E139" s="10">
        <v>480</v>
      </c>
      <c r="F139" s="13">
        <f t="shared" si="25"/>
        <v>480</v>
      </c>
      <c r="G139" s="14">
        <v>2.6</v>
      </c>
      <c r="H139" s="15">
        <f t="shared" si="26"/>
        <v>1.6309800000000001</v>
      </c>
      <c r="I139" s="16">
        <v>6</v>
      </c>
      <c r="J139" s="17"/>
      <c r="K139" s="17">
        <f t="shared" si="20"/>
        <v>480</v>
      </c>
      <c r="L139" s="17">
        <f t="shared" si="21"/>
        <v>-480</v>
      </c>
      <c r="M139" s="17" t="str">
        <f t="shared" si="22"/>
        <v>FALTANTE 480 UNIDADES</v>
      </c>
      <c r="N139" s="17"/>
      <c r="O139" s="17"/>
      <c r="P139" s="17"/>
      <c r="Q139" s="41">
        <f t="shared" si="23"/>
        <v>0</v>
      </c>
      <c r="R139" s="44"/>
      <c r="S139" s="10" t="str">
        <f t="shared" si="24"/>
        <v>ALMACENAR</v>
      </c>
    </row>
    <row r="140" spans="1:19" ht="70" customHeight="1">
      <c r="A140" s="10" t="s">
        <v>271</v>
      </c>
      <c r="B140" s="10"/>
      <c r="C140" s="10" t="s">
        <v>272</v>
      </c>
      <c r="D140" s="12">
        <v>1</v>
      </c>
      <c r="E140" s="10">
        <v>480</v>
      </c>
      <c r="F140" s="13">
        <f t="shared" si="25"/>
        <v>480</v>
      </c>
      <c r="G140" s="14">
        <v>2.7</v>
      </c>
      <c r="H140" s="15">
        <f t="shared" si="26"/>
        <v>1.6937100000000003</v>
      </c>
      <c r="I140" s="16">
        <v>6</v>
      </c>
      <c r="J140" s="17"/>
      <c r="K140" s="17">
        <f t="shared" si="20"/>
        <v>480</v>
      </c>
      <c r="L140" s="17">
        <f t="shared" si="21"/>
        <v>-480</v>
      </c>
      <c r="M140" s="17" t="str">
        <f t="shared" si="22"/>
        <v>FALTANTE 480 UNIDADES</v>
      </c>
      <c r="N140" s="17"/>
      <c r="O140" s="17"/>
      <c r="P140" s="17"/>
      <c r="Q140" s="41">
        <f t="shared" si="23"/>
        <v>0</v>
      </c>
      <c r="R140" s="44"/>
      <c r="S140" s="10" t="str">
        <f t="shared" si="24"/>
        <v>ALMACENAR</v>
      </c>
    </row>
    <row r="141" spans="1:19" ht="76" customHeight="1">
      <c r="A141" s="10" t="s">
        <v>273</v>
      </c>
      <c r="B141" s="10"/>
      <c r="C141" s="10" t="s">
        <v>274</v>
      </c>
      <c r="D141" s="12">
        <v>1</v>
      </c>
      <c r="E141" s="10">
        <v>480</v>
      </c>
      <c r="F141" s="13">
        <f t="shared" si="25"/>
        <v>480</v>
      </c>
      <c r="G141" s="14">
        <v>3.1</v>
      </c>
      <c r="H141" s="15">
        <f t="shared" si="26"/>
        <v>1.9446300000000003</v>
      </c>
      <c r="I141" s="16">
        <v>6</v>
      </c>
      <c r="J141" s="17"/>
      <c r="K141" s="17">
        <f t="shared" si="20"/>
        <v>480</v>
      </c>
      <c r="L141" s="17">
        <f t="shared" si="21"/>
        <v>-480</v>
      </c>
      <c r="M141" s="17" t="str">
        <f t="shared" si="22"/>
        <v>FALTANTE 480 UNIDADES</v>
      </c>
      <c r="N141" s="17"/>
      <c r="O141" s="17"/>
      <c r="P141" s="17"/>
      <c r="Q141" s="41">
        <f t="shared" si="23"/>
        <v>0</v>
      </c>
      <c r="R141" s="44"/>
      <c r="S141" s="10" t="str">
        <f t="shared" si="24"/>
        <v>ALMACENAR</v>
      </c>
    </row>
    <row r="142" spans="1:19" ht="111" customHeight="1">
      <c r="A142" s="10" t="s">
        <v>275</v>
      </c>
      <c r="B142" s="10"/>
      <c r="C142" s="10" t="s">
        <v>276</v>
      </c>
      <c r="D142" s="12">
        <v>1</v>
      </c>
      <c r="E142" s="10">
        <v>600</v>
      </c>
      <c r="F142" s="13">
        <f t="shared" si="25"/>
        <v>600</v>
      </c>
      <c r="G142" s="14">
        <v>3.3</v>
      </c>
      <c r="H142" s="15">
        <f t="shared" si="26"/>
        <v>2.0700899999999995</v>
      </c>
      <c r="I142" s="16">
        <v>6</v>
      </c>
      <c r="J142" s="17"/>
      <c r="K142" s="17">
        <f t="shared" si="20"/>
        <v>600</v>
      </c>
      <c r="L142" s="17">
        <f t="shared" si="21"/>
        <v>-600</v>
      </c>
      <c r="M142" s="17" t="str">
        <f t="shared" si="22"/>
        <v>FALTANTE 600 UNIDADES</v>
      </c>
      <c r="N142" s="17"/>
      <c r="O142" s="17"/>
      <c r="P142" s="17"/>
      <c r="Q142" s="41">
        <f t="shared" si="23"/>
        <v>0</v>
      </c>
      <c r="R142" s="44"/>
      <c r="S142" s="10" t="str">
        <f t="shared" si="24"/>
        <v>ALMACENAR</v>
      </c>
    </row>
    <row r="143" spans="1:19" ht="105" customHeight="1">
      <c r="A143" s="10" t="s">
        <v>277</v>
      </c>
      <c r="B143" s="10"/>
      <c r="C143" s="10" t="s">
        <v>278</v>
      </c>
      <c r="D143" s="12">
        <v>1</v>
      </c>
      <c r="E143" s="10">
        <v>600</v>
      </c>
      <c r="F143" s="13">
        <f t="shared" si="25"/>
        <v>600</v>
      </c>
      <c r="G143" s="14">
        <v>2.1</v>
      </c>
      <c r="H143" s="15">
        <f t="shared" si="26"/>
        <v>1.3173300000000001</v>
      </c>
      <c r="I143" s="16">
        <v>5</v>
      </c>
      <c r="J143" s="17"/>
      <c r="K143" s="17">
        <f t="shared" si="20"/>
        <v>600</v>
      </c>
      <c r="L143" s="17">
        <f t="shared" si="21"/>
        <v>-600</v>
      </c>
      <c r="M143" s="17" t="str">
        <f t="shared" si="22"/>
        <v>FALTANTE 600 UNIDADES</v>
      </c>
      <c r="N143" s="17"/>
      <c r="O143" s="17"/>
      <c r="P143" s="17"/>
      <c r="Q143" s="41">
        <f t="shared" si="23"/>
        <v>0</v>
      </c>
      <c r="R143" s="44"/>
      <c r="S143" s="10" t="str">
        <f t="shared" si="24"/>
        <v>ALMACENAR</v>
      </c>
    </row>
    <row r="144" spans="1:19" ht="55" customHeight="1">
      <c r="A144" s="10" t="s">
        <v>279</v>
      </c>
      <c r="B144" s="10"/>
      <c r="C144" s="10" t="s">
        <v>280</v>
      </c>
      <c r="D144" s="12">
        <v>1</v>
      </c>
      <c r="E144" s="10">
        <v>300</v>
      </c>
      <c r="F144" s="13">
        <f t="shared" si="25"/>
        <v>300</v>
      </c>
      <c r="G144" s="14">
        <v>3.2</v>
      </c>
      <c r="H144" s="15">
        <f t="shared" si="26"/>
        <v>2.0073600000000003</v>
      </c>
      <c r="I144" s="16">
        <v>6</v>
      </c>
      <c r="J144" s="17"/>
      <c r="K144" s="17">
        <f t="shared" si="20"/>
        <v>300</v>
      </c>
      <c r="L144" s="17">
        <f t="shared" si="21"/>
        <v>-300</v>
      </c>
      <c r="M144" s="17" t="str">
        <f t="shared" si="22"/>
        <v>FALTANTE 300 UNIDADES</v>
      </c>
      <c r="N144" s="17"/>
      <c r="O144" s="17"/>
      <c r="P144" s="17"/>
      <c r="Q144" s="41">
        <f t="shared" si="23"/>
        <v>0</v>
      </c>
      <c r="R144" s="44"/>
      <c r="S144" s="10" t="str">
        <f t="shared" si="24"/>
        <v>ALMACENAR</v>
      </c>
    </row>
    <row r="145" spans="1:19" ht="63" customHeight="1">
      <c r="A145" s="10" t="s">
        <v>281</v>
      </c>
      <c r="B145" s="10"/>
      <c r="C145" s="10" t="s">
        <v>282</v>
      </c>
      <c r="D145" s="12">
        <v>2</v>
      </c>
      <c r="E145" s="10">
        <v>600</v>
      </c>
      <c r="F145" s="13">
        <f t="shared" si="25"/>
        <v>1200</v>
      </c>
      <c r="G145" s="14">
        <v>2.9</v>
      </c>
      <c r="H145" s="15">
        <f t="shared" si="26"/>
        <v>1.8191699999999997</v>
      </c>
      <c r="I145" s="16">
        <v>5</v>
      </c>
      <c r="J145" s="17"/>
      <c r="K145" s="17">
        <f t="shared" si="20"/>
        <v>1200</v>
      </c>
      <c r="L145" s="17">
        <f t="shared" si="21"/>
        <v>-1200</v>
      </c>
      <c r="M145" s="17" t="str">
        <f t="shared" si="22"/>
        <v>FALTANTE 1200 UNIDADES</v>
      </c>
      <c r="N145" s="17"/>
      <c r="O145" s="17"/>
      <c r="P145" s="17"/>
      <c r="Q145" s="41">
        <f t="shared" si="23"/>
        <v>0</v>
      </c>
      <c r="R145" s="44"/>
      <c r="S145" s="10" t="str">
        <f t="shared" si="24"/>
        <v>ALMACENAR</v>
      </c>
    </row>
    <row r="146" spans="1:19" ht="60" customHeight="1">
      <c r="A146" s="10" t="s">
        <v>283</v>
      </c>
      <c r="B146" s="10"/>
      <c r="C146" s="10" t="s">
        <v>284</v>
      </c>
      <c r="D146" s="12">
        <v>1</v>
      </c>
      <c r="E146" s="10">
        <v>600</v>
      </c>
      <c r="F146" s="13">
        <f t="shared" si="25"/>
        <v>600</v>
      </c>
      <c r="G146" s="14">
        <v>1.75</v>
      </c>
      <c r="H146" s="15">
        <f t="shared" si="26"/>
        <v>1.0977750000000002</v>
      </c>
      <c r="I146" s="16">
        <v>5</v>
      </c>
      <c r="J146" s="17"/>
      <c r="K146" s="17">
        <f t="shared" si="20"/>
        <v>600</v>
      </c>
      <c r="L146" s="17">
        <f t="shared" si="21"/>
        <v>-600</v>
      </c>
      <c r="M146" s="17" t="str">
        <f t="shared" si="22"/>
        <v>FALTANTE 600 UNIDADES</v>
      </c>
      <c r="N146" s="17"/>
      <c r="O146" s="17"/>
      <c r="P146" s="17"/>
      <c r="Q146" s="41">
        <f t="shared" si="23"/>
        <v>0</v>
      </c>
      <c r="R146" s="44"/>
      <c r="S146" s="10" t="str">
        <f t="shared" si="24"/>
        <v>ALMACENAR</v>
      </c>
    </row>
    <row r="147" spans="1:19" ht="69" customHeight="1">
      <c r="A147" s="10" t="s">
        <v>285</v>
      </c>
      <c r="B147" s="10"/>
      <c r="C147" s="10" t="s">
        <v>286</v>
      </c>
      <c r="D147" s="12">
        <v>1</v>
      </c>
      <c r="E147" s="10">
        <v>1200</v>
      </c>
      <c r="F147" s="13">
        <f t="shared" si="25"/>
        <v>1200</v>
      </c>
      <c r="G147" s="14">
        <v>1.4</v>
      </c>
      <c r="H147" s="15">
        <f t="shared" si="26"/>
        <v>0.87822</v>
      </c>
      <c r="I147" s="16">
        <v>5</v>
      </c>
      <c r="J147" s="17"/>
      <c r="K147" s="17">
        <f t="shared" si="20"/>
        <v>1200</v>
      </c>
      <c r="L147" s="17">
        <f t="shared" si="21"/>
        <v>-1200</v>
      </c>
      <c r="M147" s="17" t="str">
        <f t="shared" si="22"/>
        <v>FALTANTE 1200 UNIDADES</v>
      </c>
      <c r="N147" s="17"/>
      <c r="O147" s="17"/>
      <c r="P147" s="17"/>
      <c r="Q147" s="41">
        <f t="shared" si="23"/>
        <v>0</v>
      </c>
      <c r="R147" s="44"/>
      <c r="S147" s="10" t="str">
        <f t="shared" si="24"/>
        <v>ALMACENAR</v>
      </c>
    </row>
    <row r="148" spans="1:19" ht="69" customHeight="1">
      <c r="A148" s="10" t="s">
        <v>287</v>
      </c>
      <c r="B148" s="10"/>
      <c r="C148" s="10" t="s">
        <v>288</v>
      </c>
      <c r="D148" s="12">
        <v>1</v>
      </c>
      <c r="E148" s="10">
        <v>1200</v>
      </c>
      <c r="F148" s="13">
        <f t="shared" si="25"/>
        <v>1200</v>
      </c>
      <c r="G148" s="14">
        <v>3</v>
      </c>
      <c r="H148" s="15">
        <f t="shared" si="26"/>
        <v>1.8818999999999999</v>
      </c>
      <c r="I148" s="16">
        <v>6</v>
      </c>
      <c r="J148" s="17"/>
      <c r="K148" s="17">
        <f t="shared" si="20"/>
        <v>1200</v>
      </c>
      <c r="L148" s="17">
        <f t="shared" si="21"/>
        <v>-1200</v>
      </c>
      <c r="M148" s="17" t="str">
        <f t="shared" si="22"/>
        <v>FALTANTE 1200 UNIDADES</v>
      </c>
      <c r="N148" s="17"/>
      <c r="O148" s="17"/>
      <c r="P148" s="17"/>
      <c r="Q148" s="41">
        <f t="shared" si="23"/>
        <v>0</v>
      </c>
      <c r="R148" s="44"/>
      <c r="S148" s="10" t="str">
        <f t="shared" si="24"/>
        <v>ALMACENAR</v>
      </c>
    </row>
    <row r="149" spans="1:19" ht="72" customHeight="1">
      <c r="A149" s="10" t="s">
        <v>289</v>
      </c>
      <c r="B149" s="10"/>
      <c r="C149" s="10" t="s">
        <v>290</v>
      </c>
      <c r="D149" s="12">
        <v>1</v>
      </c>
      <c r="E149" s="10">
        <v>1200</v>
      </c>
      <c r="F149" s="13">
        <f t="shared" si="25"/>
        <v>1200</v>
      </c>
      <c r="G149" s="14">
        <v>2</v>
      </c>
      <c r="H149" s="15">
        <f t="shared" si="26"/>
        <v>1.2545999999999999</v>
      </c>
      <c r="I149" s="16">
        <v>5</v>
      </c>
      <c r="J149" s="17"/>
      <c r="K149" s="17">
        <f t="shared" si="20"/>
        <v>1200</v>
      </c>
      <c r="L149" s="17">
        <f t="shared" si="21"/>
        <v>-1200</v>
      </c>
      <c r="M149" s="17" t="str">
        <f t="shared" si="22"/>
        <v>FALTANTE 1200 UNIDADES</v>
      </c>
      <c r="N149" s="17"/>
      <c r="O149" s="17"/>
      <c r="P149" s="17"/>
      <c r="Q149" s="41">
        <f t="shared" si="23"/>
        <v>0</v>
      </c>
      <c r="R149" s="44"/>
      <c r="S149" s="10" t="str">
        <f t="shared" si="24"/>
        <v>ALMACENAR</v>
      </c>
    </row>
    <row r="150" spans="1:19" ht="78" customHeight="1">
      <c r="A150" s="10" t="s">
        <v>291</v>
      </c>
      <c r="B150" s="10"/>
      <c r="C150" s="10" t="s">
        <v>292</v>
      </c>
      <c r="D150" s="12">
        <v>2</v>
      </c>
      <c r="E150" s="10">
        <v>300</v>
      </c>
      <c r="F150" s="13">
        <f t="shared" si="25"/>
        <v>600</v>
      </c>
      <c r="G150" s="14">
        <v>4.2</v>
      </c>
      <c r="H150" s="15">
        <f t="shared" si="26"/>
        <v>2.6346600000000002</v>
      </c>
      <c r="I150" s="16">
        <v>8</v>
      </c>
      <c r="J150" s="17"/>
      <c r="K150" s="17">
        <f t="shared" si="20"/>
        <v>600</v>
      </c>
      <c r="L150" s="17">
        <f t="shared" si="21"/>
        <v>-600</v>
      </c>
      <c r="M150" s="17" t="str">
        <f t="shared" si="22"/>
        <v>FALTANTE 600 UNIDADES</v>
      </c>
      <c r="N150" s="17"/>
      <c r="O150" s="17"/>
      <c r="P150" s="17"/>
      <c r="Q150" s="41">
        <f t="shared" si="23"/>
        <v>0</v>
      </c>
      <c r="R150" s="44"/>
      <c r="S150" s="10" t="str">
        <f t="shared" si="24"/>
        <v>ALMACENAR</v>
      </c>
    </row>
    <row r="151" spans="1:19" ht="55" customHeight="1">
      <c r="A151" s="10" t="s">
        <v>293</v>
      </c>
      <c r="B151" s="10"/>
      <c r="C151" s="10" t="s">
        <v>294</v>
      </c>
      <c r="D151" s="12">
        <v>1</v>
      </c>
      <c r="E151" s="10">
        <v>600</v>
      </c>
      <c r="F151" s="13">
        <f t="shared" si="25"/>
        <v>600</v>
      </c>
      <c r="G151" s="14">
        <v>1.8</v>
      </c>
      <c r="H151" s="15">
        <f t="shared" si="26"/>
        <v>1.12914</v>
      </c>
      <c r="I151" s="16">
        <v>4</v>
      </c>
      <c r="J151" s="17"/>
      <c r="K151" s="17">
        <f t="shared" si="20"/>
        <v>600</v>
      </c>
      <c r="L151" s="17">
        <f t="shared" si="21"/>
        <v>-600</v>
      </c>
      <c r="M151" s="17" t="str">
        <f t="shared" si="22"/>
        <v>FALTANTE 600 UNIDADES</v>
      </c>
      <c r="N151" s="17"/>
      <c r="O151" s="17"/>
      <c r="P151" s="17"/>
      <c r="Q151" s="41">
        <f t="shared" si="23"/>
        <v>0</v>
      </c>
      <c r="R151" s="44"/>
      <c r="S151" s="10" t="str">
        <f t="shared" si="24"/>
        <v>ALMACENAR</v>
      </c>
    </row>
    <row r="152" spans="1:19" ht="98" customHeight="1">
      <c r="A152" s="10" t="s">
        <v>295</v>
      </c>
      <c r="B152" s="10"/>
      <c r="C152" s="10" t="s">
        <v>296</v>
      </c>
      <c r="D152" s="12">
        <v>1</v>
      </c>
      <c r="E152" s="10">
        <v>120</v>
      </c>
      <c r="F152" s="13">
        <f t="shared" si="25"/>
        <v>120</v>
      </c>
      <c r="G152" s="14">
        <v>19</v>
      </c>
      <c r="H152" s="15">
        <f t="shared" si="26"/>
        <v>11.918699999999999</v>
      </c>
      <c r="I152" s="16">
        <v>35</v>
      </c>
      <c r="J152" s="17"/>
      <c r="K152" s="17">
        <f t="shared" si="20"/>
        <v>120</v>
      </c>
      <c r="L152" s="17">
        <f t="shared" si="21"/>
        <v>-120</v>
      </c>
      <c r="M152" s="17" t="str">
        <f t="shared" si="22"/>
        <v>FALTANTE 120 UNIDADES</v>
      </c>
      <c r="N152" s="17"/>
      <c r="O152" s="17"/>
      <c r="P152" s="17"/>
      <c r="Q152" s="41">
        <f t="shared" si="23"/>
        <v>0</v>
      </c>
      <c r="R152" s="44"/>
      <c r="S152" s="10" t="str">
        <f t="shared" si="24"/>
        <v>ALMACENAR</v>
      </c>
    </row>
    <row r="153" spans="1:19" ht="171" customHeight="1">
      <c r="A153" s="10" t="s">
        <v>297</v>
      </c>
      <c r="B153" s="10"/>
      <c r="C153" s="10" t="s">
        <v>298</v>
      </c>
      <c r="D153" s="12">
        <v>1</v>
      </c>
      <c r="E153" s="10">
        <v>120</v>
      </c>
      <c r="F153" s="13">
        <f t="shared" si="25"/>
        <v>120</v>
      </c>
      <c r="G153" s="14">
        <v>18.5</v>
      </c>
      <c r="H153" s="15">
        <f t="shared" si="26"/>
        <v>11.60505</v>
      </c>
      <c r="I153" s="16">
        <v>35</v>
      </c>
      <c r="J153" s="17"/>
      <c r="K153" s="17">
        <f t="shared" si="20"/>
        <v>120</v>
      </c>
      <c r="L153" s="17">
        <f t="shared" si="21"/>
        <v>-120</v>
      </c>
      <c r="M153" s="17" t="str">
        <f t="shared" si="22"/>
        <v>FALTANTE 120 UNIDADES</v>
      </c>
      <c r="N153" s="17"/>
      <c r="O153" s="17"/>
      <c r="P153" s="17"/>
      <c r="Q153" s="41">
        <f t="shared" si="23"/>
        <v>0</v>
      </c>
      <c r="R153" s="44"/>
      <c r="S153" s="10" t="str">
        <f t="shared" si="24"/>
        <v>ALMACENAR</v>
      </c>
    </row>
    <row r="154" spans="1:19" ht="93" customHeight="1">
      <c r="A154" s="10" t="s">
        <v>299</v>
      </c>
      <c r="B154" s="10"/>
      <c r="C154" s="10" t="s">
        <v>300</v>
      </c>
      <c r="D154" s="12">
        <v>1</v>
      </c>
      <c r="E154" s="10">
        <v>240</v>
      </c>
      <c r="F154" s="13">
        <f t="shared" si="25"/>
        <v>240</v>
      </c>
      <c r="G154" s="14">
        <v>6.8</v>
      </c>
      <c r="H154" s="15">
        <f t="shared" si="26"/>
        <v>4.2656400000000003</v>
      </c>
      <c r="I154" s="16">
        <v>15</v>
      </c>
      <c r="J154" s="17"/>
      <c r="K154" s="17">
        <f t="shared" si="20"/>
        <v>240</v>
      </c>
      <c r="L154" s="17">
        <f t="shared" si="21"/>
        <v>-240</v>
      </c>
      <c r="M154" s="17" t="str">
        <f t="shared" si="22"/>
        <v>FALTANTE 240 UNIDADES</v>
      </c>
      <c r="N154" s="17"/>
      <c r="O154" s="17"/>
      <c r="P154" s="17"/>
      <c r="Q154" s="41">
        <f t="shared" si="23"/>
        <v>0</v>
      </c>
      <c r="R154" s="44"/>
      <c r="S154" s="10" t="str">
        <f t="shared" si="24"/>
        <v>ALMACENAR</v>
      </c>
    </row>
    <row r="155" spans="1:19" ht="85" customHeight="1">
      <c r="A155" s="10" t="s">
        <v>301</v>
      </c>
      <c r="B155" s="10"/>
      <c r="C155" s="10" t="s">
        <v>300</v>
      </c>
      <c r="D155" s="12">
        <v>1</v>
      </c>
      <c r="E155" s="10">
        <v>240</v>
      </c>
      <c r="F155" s="13">
        <f t="shared" si="25"/>
        <v>240</v>
      </c>
      <c r="G155" s="14">
        <v>6.8</v>
      </c>
      <c r="H155" s="15">
        <f t="shared" si="26"/>
        <v>4.2656400000000003</v>
      </c>
      <c r="I155" s="16">
        <v>15</v>
      </c>
      <c r="J155" s="17"/>
      <c r="K155" s="17">
        <f t="shared" si="20"/>
        <v>240</v>
      </c>
      <c r="L155" s="17">
        <f t="shared" si="21"/>
        <v>-240</v>
      </c>
      <c r="M155" s="17" t="str">
        <f t="shared" si="22"/>
        <v>FALTANTE 240 UNIDADES</v>
      </c>
      <c r="N155" s="17"/>
      <c r="O155" s="17"/>
      <c r="P155" s="17"/>
      <c r="Q155" s="41">
        <f t="shared" si="23"/>
        <v>0</v>
      </c>
      <c r="R155" s="44"/>
      <c r="S155" s="10" t="str">
        <f t="shared" si="24"/>
        <v>ALMACENAR</v>
      </c>
    </row>
    <row r="156" spans="1:19" ht="97" customHeight="1">
      <c r="A156" s="10" t="s">
        <v>302</v>
      </c>
      <c r="B156" s="10"/>
      <c r="C156" s="10" t="s">
        <v>300</v>
      </c>
      <c r="D156" s="12">
        <v>1</v>
      </c>
      <c r="E156" s="10">
        <v>240</v>
      </c>
      <c r="F156" s="13">
        <f t="shared" si="25"/>
        <v>240</v>
      </c>
      <c r="G156" s="14">
        <v>6.3</v>
      </c>
      <c r="H156" s="15">
        <f t="shared" si="26"/>
        <v>3.9519899999999999</v>
      </c>
      <c r="I156" s="16">
        <v>12</v>
      </c>
      <c r="J156" s="17"/>
      <c r="K156" s="17">
        <f t="shared" si="20"/>
        <v>240</v>
      </c>
      <c r="L156" s="17">
        <f t="shared" si="21"/>
        <v>-240</v>
      </c>
      <c r="M156" s="17" t="str">
        <f t="shared" si="22"/>
        <v>FALTANTE 240 UNIDADES</v>
      </c>
      <c r="N156" s="17"/>
      <c r="O156" s="17"/>
      <c r="P156" s="17"/>
      <c r="Q156" s="41">
        <f t="shared" si="23"/>
        <v>0</v>
      </c>
      <c r="R156" s="44"/>
      <c r="S156" s="10" t="str">
        <f t="shared" si="24"/>
        <v>ALMACENAR</v>
      </c>
    </row>
    <row r="157" spans="1:19" ht="89" customHeight="1">
      <c r="A157" s="10" t="s">
        <v>303</v>
      </c>
      <c r="B157" s="10"/>
      <c r="C157" s="10" t="s">
        <v>300</v>
      </c>
      <c r="D157" s="12">
        <v>1</v>
      </c>
      <c r="E157" s="10">
        <v>240</v>
      </c>
      <c r="F157" s="13">
        <f t="shared" si="25"/>
        <v>240</v>
      </c>
      <c r="G157" s="14">
        <v>6.3</v>
      </c>
      <c r="H157" s="15">
        <f t="shared" si="26"/>
        <v>3.9519899999999999</v>
      </c>
      <c r="I157" s="16">
        <v>12</v>
      </c>
      <c r="J157" s="17"/>
      <c r="K157" s="17">
        <f t="shared" si="20"/>
        <v>240</v>
      </c>
      <c r="L157" s="17">
        <f t="shared" si="21"/>
        <v>-240</v>
      </c>
      <c r="M157" s="17" t="str">
        <f t="shared" si="22"/>
        <v>FALTANTE 240 UNIDADES</v>
      </c>
      <c r="N157" s="17"/>
      <c r="O157" s="17"/>
      <c r="P157" s="17"/>
      <c r="Q157" s="41">
        <f t="shared" si="23"/>
        <v>0</v>
      </c>
      <c r="R157" s="44"/>
      <c r="S157" s="10" t="str">
        <f t="shared" si="24"/>
        <v>ALMACENAR</v>
      </c>
    </row>
    <row r="158" spans="1:19" ht="115" customHeight="1">
      <c r="A158" s="10" t="s">
        <v>304</v>
      </c>
      <c r="B158" s="10"/>
      <c r="C158" s="10" t="s">
        <v>300</v>
      </c>
      <c r="D158" s="12">
        <v>1</v>
      </c>
      <c r="E158" s="10">
        <v>240</v>
      </c>
      <c r="F158" s="13">
        <f t="shared" si="25"/>
        <v>240</v>
      </c>
      <c r="G158" s="14">
        <v>5.5</v>
      </c>
      <c r="H158" s="15">
        <f t="shared" si="26"/>
        <v>3.4501500000000003</v>
      </c>
      <c r="I158" s="16">
        <v>12</v>
      </c>
      <c r="J158" s="17"/>
      <c r="K158" s="17">
        <f t="shared" si="20"/>
        <v>240</v>
      </c>
      <c r="L158" s="17">
        <f t="shared" si="21"/>
        <v>-240</v>
      </c>
      <c r="M158" s="17" t="str">
        <f t="shared" si="22"/>
        <v>FALTANTE 240 UNIDADES</v>
      </c>
      <c r="N158" s="17"/>
      <c r="O158" s="17"/>
      <c r="P158" s="17"/>
      <c r="Q158" s="41">
        <f t="shared" si="23"/>
        <v>0</v>
      </c>
      <c r="R158" s="44"/>
      <c r="S158" s="10" t="str">
        <f t="shared" si="24"/>
        <v>ALMACENAR</v>
      </c>
    </row>
    <row r="159" spans="1:19" ht="117" customHeight="1">
      <c r="A159" s="10" t="s">
        <v>305</v>
      </c>
      <c r="B159" s="10"/>
      <c r="C159" s="10" t="s">
        <v>300</v>
      </c>
      <c r="D159" s="12">
        <v>1</v>
      </c>
      <c r="E159" s="10">
        <v>240</v>
      </c>
      <c r="F159" s="13">
        <f t="shared" si="25"/>
        <v>240</v>
      </c>
      <c r="G159" s="14">
        <v>5.5</v>
      </c>
      <c r="H159" s="15">
        <f t="shared" si="26"/>
        <v>3.4501500000000003</v>
      </c>
      <c r="I159" s="16">
        <v>12</v>
      </c>
      <c r="J159" s="17"/>
      <c r="K159" s="17">
        <f t="shared" si="20"/>
        <v>240</v>
      </c>
      <c r="L159" s="17">
        <f t="shared" si="21"/>
        <v>-240</v>
      </c>
      <c r="M159" s="17" t="str">
        <f t="shared" si="22"/>
        <v>FALTANTE 240 UNIDADES</v>
      </c>
      <c r="N159" s="17"/>
      <c r="O159" s="17"/>
      <c r="P159" s="17"/>
      <c r="Q159" s="41">
        <f t="shared" si="23"/>
        <v>0</v>
      </c>
      <c r="R159" s="44"/>
      <c r="S159" s="10" t="str">
        <f t="shared" si="24"/>
        <v>ALMACENAR</v>
      </c>
    </row>
    <row r="160" spans="1:19" ht="112" customHeight="1">
      <c r="A160" s="10" t="s">
        <v>306</v>
      </c>
      <c r="B160" s="10"/>
      <c r="C160" s="10" t="s">
        <v>300</v>
      </c>
      <c r="D160" s="12">
        <v>1</v>
      </c>
      <c r="E160" s="10">
        <v>240</v>
      </c>
      <c r="F160" s="13">
        <f t="shared" si="25"/>
        <v>240</v>
      </c>
      <c r="G160" s="14">
        <v>5.5</v>
      </c>
      <c r="H160" s="15">
        <f t="shared" si="26"/>
        <v>3.4501500000000003</v>
      </c>
      <c r="I160" s="16">
        <v>12</v>
      </c>
      <c r="J160" s="17"/>
      <c r="K160" s="17">
        <f t="shared" si="20"/>
        <v>240</v>
      </c>
      <c r="L160" s="17">
        <f t="shared" si="21"/>
        <v>-240</v>
      </c>
      <c r="M160" s="17" t="str">
        <f t="shared" si="22"/>
        <v>FALTANTE 240 UNIDADES</v>
      </c>
      <c r="N160" s="17"/>
      <c r="O160" s="17"/>
      <c r="P160" s="17"/>
      <c r="Q160" s="41">
        <f t="shared" si="23"/>
        <v>0</v>
      </c>
      <c r="R160" s="44"/>
      <c r="S160" s="10" t="str">
        <f t="shared" si="24"/>
        <v>ALMACENAR</v>
      </c>
    </row>
    <row r="161" spans="1:19" ht="117" customHeight="1">
      <c r="A161" s="10" t="s">
        <v>307</v>
      </c>
      <c r="B161" s="10"/>
      <c r="C161" s="10" t="s">
        <v>300</v>
      </c>
      <c r="D161" s="12">
        <v>1</v>
      </c>
      <c r="E161" s="10">
        <v>60</v>
      </c>
      <c r="F161" s="13">
        <f t="shared" si="25"/>
        <v>60</v>
      </c>
      <c r="G161" s="14">
        <v>23</v>
      </c>
      <c r="H161" s="15">
        <f t="shared" si="26"/>
        <v>14.427900000000001</v>
      </c>
      <c r="I161" s="16">
        <v>35</v>
      </c>
      <c r="J161" s="17"/>
      <c r="K161" s="17">
        <f t="shared" si="20"/>
        <v>60</v>
      </c>
      <c r="L161" s="17">
        <f t="shared" si="21"/>
        <v>-60</v>
      </c>
      <c r="M161" s="17" t="str">
        <f t="shared" si="22"/>
        <v>FALTANTE 60 UNIDADES</v>
      </c>
      <c r="N161" s="17"/>
      <c r="O161" s="17"/>
      <c r="P161" s="17"/>
      <c r="Q161" s="41">
        <f t="shared" si="23"/>
        <v>0</v>
      </c>
      <c r="R161" s="44"/>
      <c r="S161" s="10" t="str">
        <f t="shared" si="24"/>
        <v>ALMACENAR</v>
      </c>
    </row>
    <row r="162" spans="1:19" ht="69" customHeight="1">
      <c r="A162" s="10" t="s">
        <v>308</v>
      </c>
      <c r="B162" s="10"/>
      <c r="C162" s="10" t="s">
        <v>300</v>
      </c>
      <c r="D162" s="12">
        <v>1</v>
      </c>
      <c r="E162" s="10">
        <v>120</v>
      </c>
      <c r="F162" s="13">
        <f t="shared" si="25"/>
        <v>120</v>
      </c>
      <c r="G162" s="14">
        <v>6</v>
      </c>
      <c r="H162" s="15">
        <f t="shared" si="26"/>
        <v>3.7637999999999998</v>
      </c>
      <c r="I162" s="16">
        <v>12</v>
      </c>
      <c r="J162" s="17"/>
      <c r="K162" s="17">
        <f t="shared" si="20"/>
        <v>120</v>
      </c>
      <c r="L162" s="17">
        <f t="shared" si="21"/>
        <v>-120</v>
      </c>
      <c r="M162" s="17" t="str">
        <f t="shared" si="22"/>
        <v>FALTANTE 120 UNIDADES</v>
      </c>
      <c r="N162" s="17"/>
      <c r="O162" s="17"/>
      <c r="P162" s="17"/>
      <c r="Q162" s="41">
        <f t="shared" si="23"/>
        <v>0</v>
      </c>
      <c r="R162" s="44"/>
      <c r="S162" s="10" t="str">
        <f t="shared" si="24"/>
        <v>ALMACENAR</v>
      </c>
    </row>
    <row r="163" spans="1:19" ht="69" customHeight="1">
      <c r="A163" s="10" t="s">
        <v>309</v>
      </c>
      <c r="B163" s="10"/>
      <c r="C163" s="10" t="s">
        <v>300</v>
      </c>
      <c r="D163" s="12">
        <v>1</v>
      </c>
      <c r="E163" s="10">
        <v>120</v>
      </c>
      <c r="F163" s="13">
        <f t="shared" ref="F163:F210" si="27">D163*E163</f>
        <v>120</v>
      </c>
      <c r="G163" s="14">
        <v>8</v>
      </c>
      <c r="H163" s="15">
        <f t="shared" si="26"/>
        <v>5.0183999999999997</v>
      </c>
      <c r="I163" s="16">
        <v>15</v>
      </c>
      <c r="J163" s="17"/>
      <c r="K163" s="17">
        <f t="shared" si="20"/>
        <v>120</v>
      </c>
      <c r="L163" s="17">
        <f t="shared" si="21"/>
        <v>-120</v>
      </c>
      <c r="M163" s="17" t="str">
        <f t="shared" si="22"/>
        <v>FALTANTE 120 UNIDADES</v>
      </c>
      <c r="N163" s="17"/>
      <c r="O163" s="17"/>
      <c r="P163" s="17"/>
      <c r="Q163" s="41">
        <f t="shared" si="23"/>
        <v>0</v>
      </c>
      <c r="R163" s="44"/>
      <c r="S163" s="10" t="str">
        <f t="shared" si="24"/>
        <v>ALMACENAR</v>
      </c>
    </row>
    <row r="164" spans="1:19" ht="100" customHeight="1">
      <c r="A164" s="10" t="s">
        <v>310</v>
      </c>
      <c r="B164" s="10"/>
      <c r="C164" s="10" t="s">
        <v>311</v>
      </c>
      <c r="D164" s="12">
        <v>1</v>
      </c>
      <c r="E164" s="10">
        <v>240</v>
      </c>
      <c r="F164" s="13">
        <f t="shared" si="27"/>
        <v>240</v>
      </c>
      <c r="G164" s="14">
        <v>4.8</v>
      </c>
      <c r="H164" s="15">
        <f t="shared" si="26"/>
        <v>3.0110399999999999</v>
      </c>
      <c r="I164" s="16">
        <v>10</v>
      </c>
      <c r="J164" s="17"/>
      <c r="K164" s="17">
        <f t="shared" si="20"/>
        <v>240</v>
      </c>
      <c r="L164" s="17">
        <f t="shared" si="21"/>
        <v>-240</v>
      </c>
      <c r="M164" s="17" t="str">
        <f t="shared" si="22"/>
        <v>FALTANTE 240 UNIDADES</v>
      </c>
      <c r="N164" s="17"/>
      <c r="O164" s="17"/>
      <c r="P164" s="17"/>
      <c r="Q164" s="41">
        <f t="shared" si="23"/>
        <v>0</v>
      </c>
      <c r="R164" s="44"/>
      <c r="S164" s="10" t="str">
        <f t="shared" si="24"/>
        <v>ALMACENAR</v>
      </c>
    </row>
    <row r="165" spans="1:19" ht="96" customHeight="1">
      <c r="A165" s="10" t="s">
        <v>312</v>
      </c>
      <c r="B165" s="10"/>
      <c r="C165" s="10" t="s">
        <v>313</v>
      </c>
      <c r="D165" s="12">
        <v>1</v>
      </c>
      <c r="E165" s="10">
        <v>240</v>
      </c>
      <c r="F165" s="13">
        <f t="shared" si="27"/>
        <v>240</v>
      </c>
      <c r="G165" s="14">
        <v>6.5</v>
      </c>
      <c r="H165" s="15">
        <f t="shared" si="26"/>
        <v>4.0774499999999998</v>
      </c>
      <c r="I165" s="16">
        <v>14</v>
      </c>
      <c r="J165" s="17"/>
      <c r="K165" s="17">
        <f t="shared" si="20"/>
        <v>240</v>
      </c>
      <c r="L165" s="17">
        <f t="shared" si="21"/>
        <v>-240</v>
      </c>
      <c r="M165" s="17" t="str">
        <f t="shared" si="22"/>
        <v>FALTANTE 240 UNIDADES</v>
      </c>
      <c r="N165" s="17"/>
      <c r="O165" s="17"/>
      <c r="P165" s="17"/>
      <c r="Q165" s="41">
        <f t="shared" si="23"/>
        <v>0</v>
      </c>
      <c r="R165" s="44"/>
      <c r="S165" s="10" t="str">
        <f t="shared" si="24"/>
        <v>ALMACENAR</v>
      </c>
    </row>
    <row r="166" spans="1:19" ht="84" customHeight="1">
      <c r="A166" s="10" t="s">
        <v>314</v>
      </c>
      <c r="B166" s="10"/>
      <c r="C166" s="10" t="s">
        <v>313</v>
      </c>
      <c r="D166" s="12">
        <v>1</v>
      </c>
      <c r="E166" s="10">
        <v>240</v>
      </c>
      <c r="F166" s="13">
        <f t="shared" si="27"/>
        <v>240</v>
      </c>
      <c r="G166" s="14">
        <v>6.5</v>
      </c>
      <c r="H166" s="15">
        <f t="shared" si="26"/>
        <v>4.0774499999999998</v>
      </c>
      <c r="I166" s="16">
        <v>14</v>
      </c>
      <c r="J166" s="17"/>
      <c r="K166" s="17">
        <f t="shared" si="20"/>
        <v>240</v>
      </c>
      <c r="L166" s="17">
        <f t="shared" si="21"/>
        <v>-240</v>
      </c>
      <c r="M166" s="17" t="str">
        <f t="shared" si="22"/>
        <v>FALTANTE 240 UNIDADES</v>
      </c>
      <c r="N166" s="17"/>
      <c r="O166" s="17"/>
      <c r="P166" s="17"/>
      <c r="Q166" s="41">
        <f t="shared" si="23"/>
        <v>0</v>
      </c>
      <c r="R166" s="44"/>
      <c r="S166" s="10" t="str">
        <f t="shared" si="24"/>
        <v>ALMACENAR</v>
      </c>
    </row>
    <row r="167" spans="1:19" ht="183" customHeight="1">
      <c r="A167" s="10" t="s">
        <v>315</v>
      </c>
      <c r="B167" s="10"/>
      <c r="C167" s="10" t="s">
        <v>316</v>
      </c>
      <c r="D167" s="12">
        <v>1</v>
      </c>
      <c r="E167" s="10">
        <v>240</v>
      </c>
      <c r="F167" s="13">
        <f t="shared" si="27"/>
        <v>240</v>
      </c>
      <c r="G167" s="14">
        <v>7.5</v>
      </c>
      <c r="H167" s="15">
        <f t="shared" si="26"/>
        <v>4.7047499999999998</v>
      </c>
      <c r="I167" s="16">
        <v>14</v>
      </c>
      <c r="J167" s="17"/>
      <c r="K167" s="17">
        <f t="shared" si="20"/>
        <v>240</v>
      </c>
      <c r="L167" s="17">
        <f t="shared" si="21"/>
        <v>-240</v>
      </c>
      <c r="M167" s="17" t="str">
        <f t="shared" si="22"/>
        <v>FALTANTE 240 UNIDADES</v>
      </c>
      <c r="N167" s="17"/>
      <c r="O167" s="17"/>
      <c r="P167" s="17"/>
      <c r="Q167" s="41">
        <f t="shared" si="23"/>
        <v>0</v>
      </c>
      <c r="R167" s="44"/>
      <c r="S167" s="10" t="str">
        <f t="shared" si="24"/>
        <v>ALMACENAR</v>
      </c>
    </row>
    <row r="168" spans="1:19" ht="142" customHeight="1">
      <c r="A168" s="10" t="s">
        <v>317</v>
      </c>
      <c r="B168" s="10"/>
      <c r="C168" s="10" t="s">
        <v>318</v>
      </c>
      <c r="D168" s="12">
        <v>1</v>
      </c>
      <c r="E168" s="10">
        <v>300</v>
      </c>
      <c r="F168" s="13">
        <f t="shared" si="27"/>
        <v>300</v>
      </c>
      <c r="G168" s="14">
        <v>7</v>
      </c>
      <c r="H168" s="15">
        <f t="shared" si="26"/>
        <v>4.3911000000000007</v>
      </c>
      <c r="I168" s="16">
        <v>15</v>
      </c>
      <c r="J168" s="17"/>
      <c r="K168" s="17">
        <f t="shared" si="20"/>
        <v>300</v>
      </c>
      <c r="L168" s="17">
        <f t="shared" si="21"/>
        <v>-300</v>
      </c>
      <c r="M168" s="17" t="str">
        <f t="shared" si="22"/>
        <v>FALTANTE 300 UNIDADES</v>
      </c>
      <c r="N168" s="17"/>
      <c r="O168" s="17"/>
      <c r="P168" s="17"/>
      <c r="Q168" s="41">
        <f t="shared" si="23"/>
        <v>0</v>
      </c>
      <c r="R168" s="44"/>
      <c r="S168" s="10" t="str">
        <f t="shared" si="24"/>
        <v>ALMACENAR</v>
      </c>
    </row>
    <row r="169" spans="1:19" ht="116" customHeight="1">
      <c r="A169" s="10" t="s">
        <v>319</v>
      </c>
      <c r="B169" s="10"/>
      <c r="C169" s="10" t="s">
        <v>320</v>
      </c>
      <c r="D169" s="12">
        <v>1</v>
      </c>
      <c r="E169" s="10">
        <v>200</v>
      </c>
      <c r="F169" s="13">
        <f t="shared" si="27"/>
        <v>200</v>
      </c>
      <c r="G169" s="14">
        <v>8</v>
      </c>
      <c r="H169" s="15">
        <f t="shared" si="26"/>
        <v>5.0183999999999997</v>
      </c>
      <c r="I169" s="16">
        <v>25</v>
      </c>
      <c r="J169" s="17"/>
      <c r="K169" s="17">
        <f t="shared" si="20"/>
        <v>200</v>
      </c>
      <c r="L169" s="17">
        <f t="shared" si="21"/>
        <v>-200</v>
      </c>
      <c r="M169" s="17" t="str">
        <f t="shared" si="22"/>
        <v>FALTANTE 200 UNIDADES</v>
      </c>
      <c r="N169" s="17"/>
      <c r="O169" s="17"/>
      <c r="P169" s="17"/>
      <c r="Q169" s="41">
        <f t="shared" si="23"/>
        <v>0</v>
      </c>
      <c r="R169" s="44"/>
      <c r="S169" s="10" t="str">
        <f t="shared" si="24"/>
        <v>ALMACENAR</v>
      </c>
    </row>
    <row r="170" spans="1:19" ht="138" customHeight="1">
      <c r="A170" s="10" t="s">
        <v>321</v>
      </c>
      <c r="B170" s="10"/>
      <c r="C170" s="10" t="s">
        <v>322</v>
      </c>
      <c r="D170" s="12">
        <v>1</v>
      </c>
      <c r="E170" s="10">
        <v>199</v>
      </c>
      <c r="F170" s="13">
        <f t="shared" si="27"/>
        <v>199</v>
      </c>
      <c r="G170" s="14">
        <v>8</v>
      </c>
      <c r="H170" s="15">
        <f t="shared" si="26"/>
        <v>5.0183999999999997</v>
      </c>
      <c r="I170" s="16">
        <v>25</v>
      </c>
      <c r="J170" s="17"/>
      <c r="K170" s="17">
        <f t="shared" si="20"/>
        <v>199</v>
      </c>
      <c r="L170" s="17">
        <f t="shared" si="21"/>
        <v>-199</v>
      </c>
      <c r="M170" s="17" t="str">
        <f t="shared" si="22"/>
        <v>FALTANTE 199 UNIDADES</v>
      </c>
      <c r="N170" s="17"/>
      <c r="O170" s="17"/>
      <c r="P170" s="17"/>
      <c r="Q170" s="41">
        <f t="shared" si="23"/>
        <v>0</v>
      </c>
      <c r="R170" s="44"/>
      <c r="S170" s="10" t="str">
        <f t="shared" si="24"/>
        <v>ALMACENAR</v>
      </c>
    </row>
    <row r="171" spans="1:19" ht="154" customHeight="1">
      <c r="A171" s="10" t="s">
        <v>323</v>
      </c>
      <c r="B171" s="10"/>
      <c r="C171" s="10" t="s">
        <v>324</v>
      </c>
      <c r="D171" s="12">
        <v>1</v>
      </c>
      <c r="E171" s="10">
        <v>200</v>
      </c>
      <c r="F171" s="13">
        <f t="shared" si="27"/>
        <v>200</v>
      </c>
      <c r="G171" s="14">
        <v>9</v>
      </c>
      <c r="H171" s="15">
        <f t="shared" si="26"/>
        <v>5.6456999999999997</v>
      </c>
      <c r="I171" s="16">
        <v>19</v>
      </c>
      <c r="J171" s="17"/>
      <c r="K171" s="17">
        <f t="shared" si="20"/>
        <v>200</v>
      </c>
      <c r="L171" s="17">
        <f t="shared" si="21"/>
        <v>-200</v>
      </c>
      <c r="M171" s="17" t="str">
        <f t="shared" si="22"/>
        <v>FALTANTE 200 UNIDADES</v>
      </c>
      <c r="N171" s="17"/>
      <c r="O171" s="17"/>
      <c r="P171" s="17"/>
      <c r="Q171" s="41">
        <f t="shared" si="23"/>
        <v>0</v>
      </c>
      <c r="R171" s="44"/>
      <c r="S171" s="10" t="str">
        <f t="shared" si="24"/>
        <v>ALMACENAR</v>
      </c>
    </row>
    <row r="172" spans="1:19" ht="126" customHeight="1">
      <c r="A172" s="10" t="s">
        <v>325</v>
      </c>
      <c r="B172" s="10"/>
      <c r="C172" s="10" t="s">
        <v>326</v>
      </c>
      <c r="D172" s="12">
        <v>1</v>
      </c>
      <c r="E172" s="10">
        <v>150</v>
      </c>
      <c r="F172" s="13">
        <f t="shared" si="27"/>
        <v>150</v>
      </c>
      <c r="G172" s="14">
        <v>12</v>
      </c>
      <c r="H172" s="15">
        <f t="shared" si="26"/>
        <v>7.5275999999999996</v>
      </c>
      <c r="I172" s="16">
        <v>25</v>
      </c>
      <c r="J172" s="17"/>
      <c r="K172" s="17">
        <f t="shared" si="20"/>
        <v>150</v>
      </c>
      <c r="L172" s="17">
        <f t="shared" si="21"/>
        <v>-150</v>
      </c>
      <c r="M172" s="17" t="str">
        <f t="shared" si="22"/>
        <v>FALTANTE 150 UNIDADES</v>
      </c>
      <c r="N172" s="17"/>
      <c r="O172" s="17"/>
      <c r="P172" s="17"/>
      <c r="Q172" s="41">
        <f t="shared" si="23"/>
        <v>0</v>
      </c>
      <c r="R172" s="44"/>
      <c r="S172" s="10" t="str">
        <f t="shared" si="24"/>
        <v>ALMACENAR</v>
      </c>
    </row>
    <row r="173" spans="1:19" ht="131" customHeight="1">
      <c r="A173" s="10" t="s">
        <v>327</v>
      </c>
      <c r="B173" s="10"/>
      <c r="C173" s="10" t="s">
        <v>328</v>
      </c>
      <c r="D173" s="12">
        <v>1</v>
      </c>
      <c r="E173" s="10">
        <v>200</v>
      </c>
      <c r="F173" s="13">
        <f t="shared" si="27"/>
        <v>200</v>
      </c>
      <c r="G173" s="14">
        <v>16</v>
      </c>
      <c r="H173" s="15">
        <f t="shared" si="26"/>
        <v>10.036799999999999</v>
      </c>
      <c r="I173" s="16">
        <v>29</v>
      </c>
      <c r="J173" s="17"/>
      <c r="K173" s="17">
        <f t="shared" si="20"/>
        <v>200</v>
      </c>
      <c r="L173" s="17">
        <f t="shared" si="21"/>
        <v>-200</v>
      </c>
      <c r="M173" s="17" t="str">
        <f t="shared" si="22"/>
        <v>FALTANTE 200 UNIDADES</v>
      </c>
      <c r="N173" s="17"/>
      <c r="O173" s="17"/>
      <c r="P173" s="17"/>
      <c r="Q173" s="41">
        <f t="shared" si="23"/>
        <v>0</v>
      </c>
      <c r="R173" s="44"/>
      <c r="S173" s="10" t="str">
        <f t="shared" si="24"/>
        <v>ALMACENAR</v>
      </c>
    </row>
    <row r="174" spans="1:19" ht="122" customHeight="1">
      <c r="A174" s="10" t="s">
        <v>329</v>
      </c>
      <c r="B174" s="10"/>
      <c r="C174" s="10" t="s">
        <v>330</v>
      </c>
      <c r="D174" s="12">
        <v>1</v>
      </c>
      <c r="E174" s="10">
        <v>150</v>
      </c>
      <c r="F174" s="13">
        <f t="shared" si="27"/>
        <v>150</v>
      </c>
      <c r="G174" s="14">
        <v>14</v>
      </c>
      <c r="H174" s="15">
        <f t="shared" si="26"/>
        <v>8.7822000000000013</v>
      </c>
      <c r="I174" s="16">
        <v>25</v>
      </c>
      <c r="J174" s="17"/>
      <c r="K174" s="17">
        <f t="shared" si="20"/>
        <v>150</v>
      </c>
      <c r="L174" s="17">
        <f t="shared" si="21"/>
        <v>-150</v>
      </c>
      <c r="M174" s="17" t="str">
        <f t="shared" si="22"/>
        <v>FALTANTE 150 UNIDADES</v>
      </c>
      <c r="N174" s="17"/>
      <c r="O174" s="17"/>
      <c r="P174" s="17"/>
      <c r="Q174" s="41">
        <f t="shared" si="23"/>
        <v>0</v>
      </c>
      <c r="R174" s="44"/>
      <c r="S174" s="10" t="str">
        <f t="shared" si="24"/>
        <v>ALMACENAR</v>
      </c>
    </row>
    <row r="175" spans="1:19" ht="157" customHeight="1">
      <c r="A175" s="10" t="s">
        <v>331</v>
      </c>
      <c r="B175" s="10"/>
      <c r="C175" s="10" t="s">
        <v>332</v>
      </c>
      <c r="D175" s="12">
        <v>1</v>
      </c>
      <c r="E175" s="10">
        <v>150</v>
      </c>
      <c r="F175" s="13">
        <f t="shared" si="27"/>
        <v>150</v>
      </c>
      <c r="G175" s="14">
        <v>12</v>
      </c>
      <c r="H175" s="15">
        <f t="shared" si="26"/>
        <v>7.5275999999999996</v>
      </c>
      <c r="I175" s="16">
        <v>22</v>
      </c>
      <c r="J175" s="17"/>
      <c r="K175" s="17">
        <f t="shared" si="20"/>
        <v>150</v>
      </c>
      <c r="L175" s="17">
        <f t="shared" si="21"/>
        <v>-150</v>
      </c>
      <c r="M175" s="17" t="str">
        <f t="shared" si="22"/>
        <v>FALTANTE 150 UNIDADES</v>
      </c>
      <c r="N175" s="17"/>
      <c r="O175" s="17"/>
      <c r="P175" s="17"/>
      <c r="Q175" s="41">
        <f t="shared" si="23"/>
        <v>0</v>
      </c>
      <c r="R175" s="44"/>
      <c r="S175" s="10" t="str">
        <f t="shared" si="24"/>
        <v>ALMACENAR</v>
      </c>
    </row>
    <row r="176" spans="1:19" ht="114" customHeight="1">
      <c r="A176" s="10" t="s">
        <v>333</v>
      </c>
      <c r="B176" s="10"/>
      <c r="C176" s="10" t="s">
        <v>334</v>
      </c>
      <c r="D176" s="12">
        <v>1</v>
      </c>
      <c r="E176" s="10">
        <v>300</v>
      </c>
      <c r="F176" s="13">
        <f t="shared" si="27"/>
        <v>300</v>
      </c>
      <c r="G176" s="14">
        <v>7.5</v>
      </c>
      <c r="H176" s="15">
        <f t="shared" si="26"/>
        <v>4.7047499999999998</v>
      </c>
      <c r="I176" s="16">
        <v>19</v>
      </c>
      <c r="J176" s="17"/>
      <c r="K176" s="17">
        <f t="shared" si="20"/>
        <v>300</v>
      </c>
      <c r="L176" s="17">
        <f t="shared" si="21"/>
        <v>-300</v>
      </c>
      <c r="M176" s="17" t="str">
        <f t="shared" si="22"/>
        <v>FALTANTE 300 UNIDADES</v>
      </c>
      <c r="N176" s="17"/>
      <c r="O176" s="17"/>
      <c r="P176" s="17"/>
      <c r="Q176" s="41">
        <f t="shared" si="23"/>
        <v>0</v>
      </c>
      <c r="R176" s="44"/>
      <c r="S176" s="10" t="str">
        <f t="shared" si="24"/>
        <v>ALMACENAR</v>
      </c>
    </row>
    <row r="177" spans="1:19" ht="144" customHeight="1">
      <c r="A177" s="10" t="s">
        <v>335</v>
      </c>
      <c r="B177" s="10"/>
      <c r="C177" s="10" t="s">
        <v>336</v>
      </c>
      <c r="D177" s="12">
        <v>1</v>
      </c>
      <c r="E177" s="10">
        <v>150</v>
      </c>
      <c r="F177" s="13">
        <f t="shared" si="27"/>
        <v>150</v>
      </c>
      <c r="G177" s="14">
        <v>12</v>
      </c>
      <c r="H177" s="15">
        <f t="shared" si="26"/>
        <v>7.5275999999999996</v>
      </c>
      <c r="I177" s="16">
        <v>25</v>
      </c>
      <c r="J177" s="17"/>
      <c r="K177" s="17">
        <f t="shared" si="20"/>
        <v>150</v>
      </c>
      <c r="L177" s="17">
        <f t="shared" si="21"/>
        <v>-150</v>
      </c>
      <c r="M177" s="17" t="str">
        <f t="shared" si="22"/>
        <v>FALTANTE 150 UNIDADES</v>
      </c>
      <c r="N177" s="17"/>
      <c r="O177" s="17"/>
      <c r="P177" s="17"/>
      <c r="Q177" s="41">
        <f t="shared" si="23"/>
        <v>0</v>
      </c>
      <c r="R177" s="44"/>
      <c r="S177" s="10" t="str">
        <f t="shared" si="24"/>
        <v>ALMACENAR</v>
      </c>
    </row>
    <row r="178" spans="1:19" ht="150" customHeight="1">
      <c r="A178" s="10" t="s">
        <v>337</v>
      </c>
      <c r="B178" s="10"/>
      <c r="C178" s="10" t="s">
        <v>338</v>
      </c>
      <c r="D178" s="12">
        <v>1</v>
      </c>
      <c r="E178" s="10">
        <v>150</v>
      </c>
      <c r="F178" s="13">
        <f t="shared" si="27"/>
        <v>150</v>
      </c>
      <c r="G178" s="14">
        <v>12</v>
      </c>
      <c r="H178" s="15">
        <f t="shared" si="26"/>
        <v>7.5275999999999996</v>
      </c>
      <c r="I178" s="16">
        <v>25</v>
      </c>
      <c r="J178" s="17"/>
      <c r="K178" s="17">
        <f t="shared" si="20"/>
        <v>150</v>
      </c>
      <c r="L178" s="17">
        <f t="shared" si="21"/>
        <v>-150</v>
      </c>
      <c r="M178" s="17" t="str">
        <f t="shared" si="22"/>
        <v>FALTANTE 150 UNIDADES</v>
      </c>
      <c r="N178" s="17"/>
      <c r="O178" s="17"/>
      <c r="P178" s="17"/>
      <c r="Q178" s="41">
        <f t="shared" si="23"/>
        <v>0</v>
      </c>
      <c r="R178" s="44"/>
      <c r="S178" s="10" t="str">
        <f t="shared" si="24"/>
        <v>ALMACENAR</v>
      </c>
    </row>
    <row r="179" spans="1:19" ht="144" customHeight="1">
      <c r="A179" s="10" t="s">
        <v>339</v>
      </c>
      <c r="B179" s="10"/>
      <c r="C179" s="10" t="s">
        <v>340</v>
      </c>
      <c r="D179" s="12">
        <v>1</v>
      </c>
      <c r="E179" s="10">
        <v>150</v>
      </c>
      <c r="F179" s="13">
        <f t="shared" si="27"/>
        <v>150</v>
      </c>
      <c r="G179" s="14">
        <v>12</v>
      </c>
      <c r="H179" s="15">
        <f t="shared" si="26"/>
        <v>7.5275999999999996</v>
      </c>
      <c r="I179" s="16">
        <v>25</v>
      </c>
      <c r="J179" s="17"/>
      <c r="K179" s="17">
        <f t="shared" si="20"/>
        <v>150</v>
      </c>
      <c r="L179" s="17">
        <f t="shared" si="21"/>
        <v>-150</v>
      </c>
      <c r="M179" s="17" t="str">
        <f t="shared" si="22"/>
        <v>FALTANTE 150 UNIDADES</v>
      </c>
      <c r="N179" s="17"/>
      <c r="O179" s="17"/>
      <c r="P179" s="17"/>
      <c r="Q179" s="41">
        <f t="shared" si="23"/>
        <v>0</v>
      </c>
      <c r="R179" s="44"/>
      <c r="S179" s="10" t="str">
        <f t="shared" si="24"/>
        <v>ALMACENAR</v>
      </c>
    </row>
    <row r="180" spans="1:19" ht="156" customHeight="1">
      <c r="A180" s="10" t="s">
        <v>341</v>
      </c>
      <c r="B180" s="10"/>
      <c r="C180" s="10" t="s">
        <v>342</v>
      </c>
      <c r="D180" s="12">
        <v>1</v>
      </c>
      <c r="E180" s="10">
        <v>150</v>
      </c>
      <c r="F180" s="13">
        <f t="shared" si="27"/>
        <v>150</v>
      </c>
      <c r="G180" s="14">
        <v>12</v>
      </c>
      <c r="H180" s="15">
        <f t="shared" si="26"/>
        <v>7.5275999999999996</v>
      </c>
      <c r="I180" s="16">
        <v>25</v>
      </c>
      <c r="J180" s="17"/>
      <c r="K180" s="17">
        <f t="shared" si="20"/>
        <v>150</v>
      </c>
      <c r="L180" s="17">
        <f t="shared" si="21"/>
        <v>-150</v>
      </c>
      <c r="M180" s="17" t="str">
        <f t="shared" si="22"/>
        <v>FALTANTE 150 UNIDADES</v>
      </c>
      <c r="N180" s="17"/>
      <c r="O180" s="17"/>
      <c r="P180" s="17"/>
      <c r="Q180" s="41">
        <f t="shared" si="23"/>
        <v>0</v>
      </c>
      <c r="R180" s="44"/>
      <c r="S180" s="10" t="str">
        <f t="shared" si="24"/>
        <v>ALMACENAR</v>
      </c>
    </row>
    <row r="181" spans="1:19" ht="126" customHeight="1">
      <c r="A181" s="10" t="s">
        <v>343</v>
      </c>
      <c r="B181" s="10"/>
      <c r="C181" s="10" t="s">
        <v>344</v>
      </c>
      <c r="D181" s="12">
        <v>1</v>
      </c>
      <c r="E181" s="10">
        <v>150</v>
      </c>
      <c r="F181" s="13">
        <f t="shared" si="27"/>
        <v>150</v>
      </c>
      <c r="G181" s="14">
        <v>16</v>
      </c>
      <c r="H181" s="15">
        <f t="shared" si="26"/>
        <v>10.036799999999999</v>
      </c>
      <c r="I181" s="16">
        <v>29</v>
      </c>
      <c r="J181" s="17"/>
      <c r="K181" s="17">
        <f t="shared" si="20"/>
        <v>150</v>
      </c>
      <c r="L181" s="17">
        <f t="shared" si="21"/>
        <v>-150</v>
      </c>
      <c r="M181" s="17" t="str">
        <f t="shared" si="22"/>
        <v>FALTANTE 150 UNIDADES</v>
      </c>
      <c r="N181" s="17"/>
      <c r="O181" s="17"/>
      <c r="P181" s="17"/>
      <c r="Q181" s="41">
        <f t="shared" si="23"/>
        <v>0</v>
      </c>
      <c r="R181" s="44"/>
      <c r="S181" s="10" t="str">
        <f t="shared" si="24"/>
        <v>ALMACENAR</v>
      </c>
    </row>
    <row r="182" spans="1:19" ht="138" customHeight="1">
      <c r="A182" s="10" t="s">
        <v>345</v>
      </c>
      <c r="B182" s="10"/>
      <c r="C182" s="10" t="s">
        <v>346</v>
      </c>
      <c r="D182" s="12">
        <v>3</v>
      </c>
      <c r="E182" s="10">
        <v>300</v>
      </c>
      <c r="F182" s="13">
        <f t="shared" si="27"/>
        <v>900</v>
      </c>
      <c r="G182" s="14">
        <v>6</v>
      </c>
      <c r="H182" s="15">
        <f t="shared" si="26"/>
        <v>3.7637999999999998</v>
      </c>
      <c r="I182" s="16">
        <v>15</v>
      </c>
      <c r="J182" s="16"/>
      <c r="K182" s="17">
        <f t="shared" si="20"/>
        <v>900</v>
      </c>
      <c r="L182" s="17">
        <f t="shared" si="21"/>
        <v>-900</v>
      </c>
      <c r="M182" s="17" t="str">
        <f t="shared" si="22"/>
        <v>FALTANTE 900 UNIDADES</v>
      </c>
      <c r="N182" s="17"/>
      <c r="O182" s="17"/>
      <c r="P182" s="17"/>
      <c r="Q182" s="41">
        <f t="shared" si="23"/>
        <v>0</v>
      </c>
      <c r="R182" s="44"/>
      <c r="S182" s="10" t="str">
        <f t="shared" si="24"/>
        <v>ALMACENAR</v>
      </c>
    </row>
    <row r="183" spans="1:19" ht="155" customHeight="1">
      <c r="A183" s="10" t="s">
        <v>347</v>
      </c>
      <c r="B183" s="10"/>
      <c r="C183" s="10" t="s">
        <v>348</v>
      </c>
      <c r="D183" s="12">
        <v>2</v>
      </c>
      <c r="E183" s="10">
        <v>200</v>
      </c>
      <c r="F183" s="13">
        <f t="shared" si="27"/>
        <v>400</v>
      </c>
      <c r="G183" s="14">
        <v>8</v>
      </c>
      <c r="H183" s="15">
        <f t="shared" si="26"/>
        <v>5.0183999999999997</v>
      </c>
      <c r="I183" s="16">
        <v>19</v>
      </c>
      <c r="J183" s="17"/>
      <c r="K183" s="17">
        <f t="shared" si="20"/>
        <v>400</v>
      </c>
      <c r="L183" s="17">
        <f t="shared" si="21"/>
        <v>-400</v>
      </c>
      <c r="M183" s="17" t="str">
        <f t="shared" si="22"/>
        <v>FALTANTE 400 UNIDADES</v>
      </c>
      <c r="N183" s="17"/>
      <c r="O183" s="17"/>
      <c r="P183" s="17"/>
      <c r="Q183" s="41">
        <f t="shared" si="23"/>
        <v>0</v>
      </c>
      <c r="R183" s="44"/>
      <c r="S183" s="10" t="str">
        <f t="shared" si="24"/>
        <v>ALMACENAR</v>
      </c>
    </row>
    <row r="184" spans="1:19" ht="179" customHeight="1">
      <c r="A184" s="10" t="s">
        <v>349</v>
      </c>
      <c r="B184" s="10"/>
      <c r="C184" s="10" t="s">
        <v>350</v>
      </c>
      <c r="D184" s="12">
        <v>1</v>
      </c>
      <c r="E184" s="10">
        <v>200</v>
      </c>
      <c r="F184" s="13">
        <f t="shared" si="27"/>
        <v>200</v>
      </c>
      <c r="G184" s="14">
        <v>11</v>
      </c>
      <c r="H184" s="15">
        <f t="shared" si="26"/>
        <v>6.9003000000000005</v>
      </c>
      <c r="I184" s="16">
        <v>19</v>
      </c>
      <c r="J184" s="17"/>
      <c r="K184" s="17">
        <f t="shared" si="20"/>
        <v>200</v>
      </c>
      <c r="L184" s="17">
        <f t="shared" si="21"/>
        <v>-200</v>
      </c>
      <c r="M184" s="17" t="str">
        <f t="shared" si="22"/>
        <v>FALTANTE 200 UNIDADES</v>
      </c>
      <c r="N184" s="17"/>
      <c r="O184" s="17"/>
      <c r="P184" s="17"/>
      <c r="Q184" s="41">
        <f t="shared" si="23"/>
        <v>0</v>
      </c>
      <c r="R184" s="44"/>
      <c r="S184" s="10" t="str">
        <f t="shared" si="24"/>
        <v>ALMACENAR</v>
      </c>
    </row>
    <row r="185" spans="1:19" ht="100" customHeight="1">
      <c r="A185" s="10" t="s">
        <v>351</v>
      </c>
      <c r="B185" s="10"/>
      <c r="C185" s="10" t="s">
        <v>352</v>
      </c>
      <c r="D185" s="12">
        <v>1</v>
      </c>
      <c r="E185" s="10">
        <v>110</v>
      </c>
      <c r="F185" s="13">
        <f t="shared" si="27"/>
        <v>110</v>
      </c>
      <c r="G185" s="14">
        <v>8</v>
      </c>
      <c r="H185" s="15">
        <f t="shared" si="26"/>
        <v>5.0183999999999997</v>
      </c>
      <c r="I185" s="16">
        <v>19</v>
      </c>
      <c r="J185" s="17"/>
      <c r="K185" s="17">
        <f t="shared" si="20"/>
        <v>110</v>
      </c>
      <c r="L185" s="17">
        <f t="shared" si="21"/>
        <v>-110</v>
      </c>
      <c r="M185" s="17" t="str">
        <f t="shared" si="22"/>
        <v>FALTANTE 110 UNIDADES</v>
      </c>
      <c r="N185" s="17"/>
      <c r="O185" s="17"/>
      <c r="P185" s="17"/>
      <c r="Q185" s="41">
        <f t="shared" si="23"/>
        <v>0</v>
      </c>
      <c r="R185" s="44"/>
      <c r="S185" s="10" t="str">
        <f t="shared" si="24"/>
        <v>ALMACENAR</v>
      </c>
    </row>
    <row r="186" spans="1:19" ht="145" customHeight="1">
      <c r="A186" s="10" t="s">
        <v>353</v>
      </c>
      <c r="B186" s="10"/>
      <c r="C186" s="10" t="s">
        <v>354</v>
      </c>
      <c r="D186" s="12">
        <v>1</v>
      </c>
      <c r="E186" s="10">
        <v>150</v>
      </c>
      <c r="F186" s="13">
        <f t="shared" si="27"/>
        <v>150</v>
      </c>
      <c r="G186" s="14">
        <v>8</v>
      </c>
      <c r="H186" s="15">
        <f t="shared" si="26"/>
        <v>5.0183999999999997</v>
      </c>
      <c r="I186" s="16">
        <v>19</v>
      </c>
      <c r="J186" s="17"/>
      <c r="K186" s="17">
        <f t="shared" si="20"/>
        <v>150</v>
      </c>
      <c r="L186" s="17">
        <f t="shared" si="21"/>
        <v>-150</v>
      </c>
      <c r="M186" s="17" t="str">
        <f t="shared" si="22"/>
        <v>FALTANTE 150 UNIDADES</v>
      </c>
      <c r="N186" s="17"/>
      <c r="O186" s="17"/>
      <c r="P186" s="17"/>
      <c r="Q186" s="41">
        <f t="shared" si="23"/>
        <v>0</v>
      </c>
      <c r="R186" s="44"/>
      <c r="S186" s="10" t="str">
        <f t="shared" si="24"/>
        <v>ALMACENAR</v>
      </c>
    </row>
    <row r="187" spans="1:19" ht="136" customHeight="1">
      <c r="A187" s="10" t="s">
        <v>355</v>
      </c>
      <c r="B187" s="10"/>
      <c r="C187" s="10" t="s">
        <v>356</v>
      </c>
      <c r="D187" s="12">
        <v>1</v>
      </c>
      <c r="E187" s="10">
        <v>180</v>
      </c>
      <c r="F187" s="13">
        <f t="shared" si="27"/>
        <v>180</v>
      </c>
      <c r="G187" s="14">
        <v>8.1</v>
      </c>
      <c r="H187" s="15">
        <f t="shared" si="26"/>
        <v>5.0811299999999999</v>
      </c>
      <c r="I187" s="16"/>
      <c r="J187" s="17"/>
      <c r="K187" s="17">
        <f t="shared" si="20"/>
        <v>180</v>
      </c>
      <c r="L187" s="17">
        <f t="shared" si="21"/>
        <v>-180</v>
      </c>
      <c r="M187" s="17" t="str">
        <f t="shared" si="22"/>
        <v>FALTANTE 180 UNIDADES</v>
      </c>
      <c r="N187" s="17"/>
      <c r="O187" s="17"/>
      <c r="P187" s="17"/>
      <c r="Q187" s="41">
        <f t="shared" si="23"/>
        <v>0</v>
      </c>
      <c r="R187" s="44"/>
      <c r="S187" s="10" t="str">
        <f t="shared" si="24"/>
        <v>ALMACENAR</v>
      </c>
    </row>
    <row r="188" spans="1:19" ht="178" customHeight="1">
      <c r="A188" s="10" t="s">
        <v>357</v>
      </c>
      <c r="B188" s="10"/>
      <c r="C188" s="10" t="s">
        <v>358</v>
      </c>
      <c r="D188" s="12">
        <v>1</v>
      </c>
      <c r="E188" s="10">
        <v>180</v>
      </c>
      <c r="F188" s="13">
        <f t="shared" si="27"/>
        <v>180</v>
      </c>
      <c r="G188" s="14">
        <v>7.6</v>
      </c>
      <c r="H188" s="15">
        <f t="shared" si="26"/>
        <v>4.7674799999999999</v>
      </c>
      <c r="I188" s="16"/>
      <c r="J188" s="17"/>
      <c r="K188" s="17">
        <f t="shared" si="20"/>
        <v>180</v>
      </c>
      <c r="L188" s="17">
        <f t="shared" si="21"/>
        <v>-180</v>
      </c>
      <c r="M188" s="17" t="str">
        <f t="shared" si="22"/>
        <v>FALTANTE 180 UNIDADES</v>
      </c>
      <c r="N188" s="17"/>
      <c r="O188" s="17"/>
      <c r="P188" s="17"/>
      <c r="Q188" s="41">
        <f t="shared" si="23"/>
        <v>0</v>
      </c>
      <c r="R188" s="44"/>
      <c r="S188" s="10" t="str">
        <f t="shared" si="24"/>
        <v>ALMACENAR</v>
      </c>
    </row>
    <row r="189" spans="1:19" ht="197" customHeight="1">
      <c r="A189" s="10" t="s">
        <v>359</v>
      </c>
      <c r="B189" s="10"/>
      <c r="C189" s="10" t="s">
        <v>360</v>
      </c>
      <c r="D189" s="12">
        <v>1</v>
      </c>
      <c r="E189" s="10">
        <v>216</v>
      </c>
      <c r="F189" s="13">
        <f t="shared" si="27"/>
        <v>216</v>
      </c>
      <c r="G189" s="14">
        <v>4.5</v>
      </c>
      <c r="H189" s="15">
        <f t="shared" si="26"/>
        <v>2.8228499999999999</v>
      </c>
      <c r="I189" s="16"/>
      <c r="J189" s="17"/>
      <c r="K189" s="17">
        <f t="shared" si="20"/>
        <v>216</v>
      </c>
      <c r="L189" s="17">
        <f t="shared" si="21"/>
        <v>-216</v>
      </c>
      <c r="M189" s="17" t="str">
        <f t="shared" si="22"/>
        <v>FALTANTE 216 UNIDADES</v>
      </c>
      <c r="N189" s="17"/>
      <c r="O189" s="17"/>
      <c r="P189" s="17"/>
      <c r="Q189" s="41">
        <f t="shared" si="23"/>
        <v>0</v>
      </c>
      <c r="R189" s="44"/>
      <c r="S189" s="10" t="str">
        <f t="shared" si="24"/>
        <v>ALMACENAR</v>
      </c>
    </row>
    <row r="190" spans="1:19" ht="113" customHeight="1">
      <c r="A190" s="10" t="s">
        <v>361</v>
      </c>
      <c r="B190" s="10"/>
      <c r="C190" s="10" t="s">
        <v>362</v>
      </c>
      <c r="D190" s="12">
        <v>1</v>
      </c>
      <c r="E190" s="10">
        <v>360</v>
      </c>
      <c r="F190" s="13">
        <f t="shared" si="27"/>
        <v>360</v>
      </c>
      <c r="G190" s="14">
        <v>4.2</v>
      </c>
      <c r="H190" s="15">
        <f t="shared" si="26"/>
        <v>2.6346600000000002</v>
      </c>
      <c r="I190" s="16"/>
      <c r="J190" s="17"/>
      <c r="K190" s="17">
        <f t="shared" si="20"/>
        <v>360</v>
      </c>
      <c r="L190" s="17">
        <f t="shared" si="21"/>
        <v>-360</v>
      </c>
      <c r="M190" s="17" t="str">
        <f t="shared" si="22"/>
        <v>FALTANTE 360 UNIDADES</v>
      </c>
      <c r="N190" s="17"/>
      <c r="O190" s="17"/>
      <c r="P190" s="17"/>
      <c r="Q190" s="41">
        <f t="shared" si="23"/>
        <v>0</v>
      </c>
      <c r="R190" s="44"/>
      <c r="S190" s="10" t="str">
        <f t="shared" si="24"/>
        <v>ALMACENAR</v>
      </c>
    </row>
    <row r="191" spans="1:19" ht="153" customHeight="1">
      <c r="A191" s="10" t="s">
        <v>363</v>
      </c>
      <c r="B191" s="10"/>
      <c r="C191" s="10" t="s">
        <v>364</v>
      </c>
      <c r="D191" s="12">
        <v>1</v>
      </c>
      <c r="E191" s="10">
        <v>480</v>
      </c>
      <c r="F191" s="13">
        <f t="shared" si="27"/>
        <v>480</v>
      </c>
      <c r="G191" s="14">
        <v>3.3</v>
      </c>
      <c r="H191" s="15">
        <f t="shared" si="26"/>
        <v>2.0700899999999995</v>
      </c>
      <c r="I191" s="16"/>
      <c r="J191" s="17"/>
      <c r="K191" s="17">
        <f t="shared" si="20"/>
        <v>480</v>
      </c>
      <c r="L191" s="17">
        <f t="shared" si="21"/>
        <v>-480</v>
      </c>
      <c r="M191" s="17" t="str">
        <f t="shared" si="22"/>
        <v>FALTANTE 480 UNIDADES</v>
      </c>
      <c r="N191" s="17"/>
      <c r="O191" s="17"/>
      <c r="P191" s="17"/>
      <c r="Q191" s="41">
        <f t="shared" si="23"/>
        <v>0</v>
      </c>
      <c r="R191" s="44"/>
      <c r="S191" s="10" t="str">
        <f t="shared" si="24"/>
        <v>ALMACENAR</v>
      </c>
    </row>
    <row r="192" spans="1:19" ht="128" customHeight="1">
      <c r="A192" s="10" t="s">
        <v>365</v>
      </c>
      <c r="B192" s="10"/>
      <c r="C192" s="10" t="s">
        <v>366</v>
      </c>
      <c r="D192" s="12">
        <v>1</v>
      </c>
      <c r="E192" s="10">
        <v>480</v>
      </c>
      <c r="F192" s="13">
        <f t="shared" si="27"/>
        <v>480</v>
      </c>
      <c r="G192" s="14">
        <v>3.3</v>
      </c>
      <c r="H192" s="15">
        <f t="shared" si="26"/>
        <v>2.0700899999999995</v>
      </c>
      <c r="I192" s="16"/>
      <c r="J192" s="17"/>
      <c r="K192" s="17">
        <f t="shared" si="20"/>
        <v>480</v>
      </c>
      <c r="L192" s="17">
        <f t="shared" si="21"/>
        <v>-480</v>
      </c>
      <c r="M192" s="17" t="str">
        <f t="shared" si="22"/>
        <v>FALTANTE 480 UNIDADES</v>
      </c>
      <c r="N192" s="17"/>
      <c r="O192" s="17"/>
      <c r="P192" s="17"/>
      <c r="Q192" s="41">
        <f t="shared" si="23"/>
        <v>0</v>
      </c>
      <c r="R192" s="44"/>
      <c r="S192" s="10" t="str">
        <f t="shared" si="24"/>
        <v>ALMACENAR</v>
      </c>
    </row>
    <row r="193" spans="1:19" ht="155" customHeight="1">
      <c r="A193" s="10" t="s">
        <v>367</v>
      </c>
      <c r="B193" s="10"/>
      <c r="C193" s="10" t="s">
        <v>356</v>
      </c>
      <c r="D193" s="12">
        <v>1</v>
      </c>
      <c r="E193" s="10">
        <v>432</v>
      </c>
      <c r="F193" s="13">
        <f t="shared" si="27"/>
        <v>432</v>
      </c>
      <c r="G193" s="14">
        <v>3.5</v>
      </c>
      <c r="H193" s="15">
        <f t="shared" si="26"/>
        <v>2.1955500000000003</v>
      </c>
      <c r="I193" s="16"/>
      <c r="J193" s="17"/>
      <c r="K193" s="17">
        <f t="shared" si="20"/>
        <v>432</v>
      </c>
      <c r="L193" s="17">
        <f t="shared" si="21"/>
        <v>-432</v>
      </c>
      <c r="M193" s="17" t="str">
        <f t="shared" si="22"/>
        <v>FALTANTE 432 UNIDADES</v>
      </c>
      <c r="N193" s="17"/>
      <c r="O193" s="17"/>
      <c r="P193" s="17"/>
      <c r="Q193" s="41">
        <f t="shared" si="23"/>
        <v>0</v>
      </c>
      <c r="R193" s="44"/>
      <c r="S193" s="10" t="str">
        <f t="shared" si="24"/>
        <v>ALMACENAR</v>
      </c>
    </row>
    <row r="194" spans="1:19" ht="106" customHeight="1">
      <c r="A194" s="10" t="s">
        <v>368</v>
      </c>
      <c r="B194" s="10"/>
      <c r="C194" s="10" t="s">
        <v>356</v>
      </c>
      <c r="D194" s="12">
        <v>1</v>
      </c>
      <c r="E194" s="10">
        <v>224</v>
      </c>
      <c r="F194" s="13">
        <f t="shared" si="27"/>
        <v>224</v>
      </c>
      <c r="G194" s="14">
        <v>3.1</v>
      </c>
      <c r="H194" s="15">
        <f t="shared" si="26"/>
        <v>1.9446300000000003</v>
      </c>
      <c r="I194" s="16"/>
      <c r="J194" s="17"/>
      <c r="K194" s="17">
        <f t="shared" si="20"/>
        <v>224</v>
      </c>
      <c r="L194" s="17">
        <f t="shared" si="21"/>
        <v>-224</v>
      </c>
      <c r="M194" s="17" t="str">
        <f t="shared" si="22"/>
        <v>FALTANTE 224 UNIDADES</v>
      </c>
      <c r="N194" s="17"/>
      <c r="O194" s="17"/>
      <c r="P194" s="17"/>
      <c r="Q194" s="41">
        <f t="shared" si="23"/>
        <v>0</v>
      </c>
      <c r="R194" s="44"/>
      <c r="S194" s="10" t="str">
        <f t="shared" si="24"/>
        <v>ALMACENAR</v>
      </c>
    </row>
    <row r="195" spans="1:19" ht="101" customHeight="1">
      <c r="A195" s="10" t="s">
        <v>369</v>
      </c>
      <c r="B195" s="10"/>
      <c r="C195" s="10" t="s">
        <v>356</v>
      </c>
      <c r="D195" s="12">
        <v>1</v>
      </c>
      <c r="E195" s="10">
        <v>192</v>
      </c>
      <c r="F195" s="13">
        <f t="shared" si="27"/>
        <v>192</v>
      </c>
      <c r="G195" s="14">
        <v>7.2</v>
      </c>
      <c r="H195" s="15">
        <f t="shared" si="26"/>
        <v>4.5165600000000001</v>
      </c>
      <c r="I195" s="16"/>
      <c r="J195" s="17"/>
      <c r="K195" s="17">
        <f t="shared" si="20"/>
        <v>192</v>
      </c>
      <c r="L195" s="17">
        <f t="shared" si="21"/>
        <v>-192</v>
      </c>
      <c r="M195" s="17" t="str">
        <f t="shared" si="22"/>
        <v>FALTANTE 192 UNIDADES</v>
      </c>
      <c r="N195" s="17"/>
      <c r="O195" s="17"/>
      <c r="P195" s="17"/>
      <c r="Q195" s="41">
        <f t="shared" si="23"/>
        <v>0</v>
      </c>
      <c r="R195" s="44"/>
      <c r="S195" s="10" t="str">
        <f t="shared" si="24"/>
        <v>ALMACENAR</v>
      </c>
    </row>
    <row r="196" spans="1:19" ht="166" customHeight="1">
      <c r="A196" s="10" t="s">
        <v>370</v>
      </c>
      <c r="B196" s="10"/>
      <c r="C196" s="10" t="s">
        <v>371</v>
      </c>
      <c r="D196" s="12">
        <v>1</v>
      </c>
      <c r="E196" s="10">
        <v>200</v>
      </c>
      <c r="F196" s="13">
        <f t="shared" si="27"/>
        <v>200</v>
      </c>
      <c r="G196" s="14">
        <v>3.1</v>
      </c>
      <c r="H196" s="15">
        <f t="shared" si="26"/>
        <v>1.9446300000000003</v>
      </c>
      <c r="I196" s="16"/>
      <c r="J196" s="17"/>
      <c r="K196" s="17">
        <f t="shared" ref="K196:K259" si="28">F196-J196</f>
        <v>200</v>
      </c>
      <c r="L196" s="17">
        <f t="shared" ref="L196:L259" si="29">J196-F196</f>
        <v>-200</v>
      </c>
      <c r="M196" s="17" t="str">
        <f t="shared" ref="M196:M259" si="30">IF(J196=F196,"ESTABLE",IF(J196&lt;F196,"FALTANTE "&amp;K196&amp;" UNIDADES","SOBRANTE "&amp;L196&amp;" UNIDADES"))</f>
        <v>FALTANTE 200 UNIDADES</v>
      </c>
      <c r="N196" s="17"/>
      <c r="O196" s="17"/>
      <c r="P196" s="17"/>
      <c r="Q196" s="41">
        <f t="shared" ref="Q196:Q259" si="31">J196-(N196+O196+P196)</f>
        <v>0</v>
      </c>
      <c r="R196" s="44"/>
      <c r="S196" s="10" t="str">
        <f t="shared" ref="S196:S259" si="32">IF(F196&gt;50,"ALMACENAR","NO ALMACENAR")</f>
        <v>ALMACENAR</v>
      </c>
    </row>
    <row r="197" spans="1:19" ht="106" customHeight="1">
      <c r="A197" s="10" t="s">
        <v>372</v>
      </c>
      <c r="B197" s="10"/>
      <c r="C197" s="10" t="s">
        <v>373</v>
      </c>
      <c r="D197" s="12">
        <v>1</v>
      </c>
      <c r="E197" s="10">
        <v>135</v>
      </c>
      <c r="F197" s="13">
        <f t="shared" si="27"/>
        <v>135</v>
      </c>
      <c r="G197" s="14">
        <v>5.5</v>
      </c>
      <c r="H197" s="15">
        <f t="shared" si="26"/>
        <v>3.4501500000000003</v>
      </c>
      <c r="I197" s="16"/>
      <c r="J197" s="17"/>
      <c r="K197" s="17">
        <f t="shared" si="28"/>
        <v>135</v>
      </c>
      <c r="L197" s="17">
        <f t="shared" si="29"/>
        <v>-135</v>
      </c>
      <c r="M197" s="17" t="str">
        <f t="shared" si="30"/>
        <v>FALTANTE 135 UNIDADES</v>
      </c>
      <c r="N197" s="17"/>
      <c r="O197" s="17"/>
      <c r="P197" s="17"/>
      <c r="Q197" s="41">
        <f t="shared" si="31"/>
        <v>0</v>
      </c>
      <c r="R197" s="44"/>
      <c r="S197" s="10" t="str">
        <f t="shared" si="32"/>
        <v>ALMACENAR</v>
      </c>
    </row>
    <row r="198" spans="1:19" ht="90" customHeight="1">
      <c r="A198" s="10" t="s">
        <v>374</v>
      </c>
      <c r="B198" s="10"/>
      <c r="C198" s="10" t="s">
        <v>375</v>
      </c>
      <c r="D198" s="12">
        <v>1</v>
      </c>
      <c r="E198" s="10">
        <v>120</v>
      </c>
      <c r="F198" s="13">
        <f t="shared" si="27"/>
        <v>120</v>
      </c>
      <c r="G198" s="14">
        <v>6.1</v>
      </c>
      <c r="H198" s="15">
        <f t="shared" si="26"/>
        <v>3.8265299999999995</v>
      </c>
      <c r="I198" s="16"/>
      <c r="J198" s="17"/>
      <c r="K198" s="17">
        <f t="shared" si="28"/>
        <v>120</v>
      </c>
      <c r="L198" s="17">
        <f t="shared" si="29"/>
        <v>-120</v>
      </c>
      <c r="M198" s="17" t="str">
        <f t="shared" si="30"/>
        <v>FALTANTE 120 UNIDADES</v>
      </c>
      <c r="N198" s="17"/>
      <c r="O198" s="17"/>
      <c r="P198" s="17"/>
      <c r="Q198" s="41">
        <f t="shared" si="31"/>
        <v>0</v>
      </c>
      <c r="R198" s="44"/>
      <c r="S198" s="10" t="str">
        <f t="shared" si="32"/>
        <v>ALMACENAR</v>
      </c>
    </row>
    <row r="199" spans="1:19" ht="75" customHeight="1">
      <c r="A199" s="10" t="s">
        <v>376</v>
      </c>
      <c r="B199" s="10"/>
      <c r="C199" s="10" t="s">
        <v>377</v>
      </c>
      <c r="D199" s="12">
        <v>1</v>
      </c>
      <c r="E199" s="10">
        <v>192</v>
      </c>
      <c r="F199" s="13">
        <f t="shared" si="27"/>
        <v>192</v>
      </c>
      <c r="G199" s="14">
        <v>4.3</v>
      </c>
      <c r="H199" s="15">
        <f t="shared" si="26"/>
        <v>2.69739</v>
      </c>
      <c r="I199" s="16"/>
      <c r="J199" s="17"/>
      <c r="K199" s="17">
        <f t="shared" si="28"/>
        <v>192</v>
      </c>
      <c r="L199" s="17">
        <f t="shared" si="29"/>
        <v>-192</v>
      </c>
      <c r="M199" s="17" t="str">
        <f t="shared" si="30"/>
        <v>FALTANTE 192 UNIDADES</v>
      </c>
      <c r="N199" s="17"/>
      <c r="O199" s="17"/>
      <c r="P199" s="17"/>
      <c r="Q199" s="41">
        <f t="shared" si="31"/>
        <v>0</v>
      </c>
      <c r="R199" s="44"/>
      <c r="S199" s="10" t="str">
        <f t="shared" si="32"/>
        <v>ALMACENAR</v>
      </c>
    </row>
    <row r="200" spans="1:19" ht="95" customHeight="1">
      <c r="A200" s="10" t="s">
        <v>378</v>
      </c>
      <c r="B200" s="10"/>
      <c r="C200" s="10" t="s">
        <v>377</v>
      </c>
      <c r="D200" s="12">
        <v>1</v>
      </c>
      <c r="E200" s="10">
        <v>216</v>
      </c>
      <c r="F200" s="13">
        <f t="shared" si="27"/>
        <v>216</v>
      </c>
      <c r="G200" s="14">
        <v>4.5999999999999996</v>
      </c>
      <c r="H200" s="15">
        <f t="shared" ref="H200:H263" si="33">(G200*0.51)*1.23</f>
        <v>2.8855799999999996</v>
      </c>
      <c r="I200" s="16"/>
      <c r="J200" s="17"/>
      <c r="K200" s="17">
        <f t="shared" si="28"/>
        <v>216</v>
      </c>
      <c r="L200" s="17">
        <f t="shared" si="29"/>
        <v>-216</v>
      </c>
      <c r="M200" s="17" t="str">
        <f t="shared" si="30"/>
        <v>FALTANTE 216 UNIDADES</v>
      </c>
      <c r="N200" s="17"/>
      <c r="O200" s="17"/>
      <c r="P200" s="17"/>
      <c r="Q200" s="41">
        <f t="shared" si="31"/>
        <v>0</v>
      </c>
      <c r="R200" s="44"/>
      <c r="S200" s="10" t="str">
        <f t="shared" si="32"/>
        <v>ALMACENAR</v>
      </c>
    </row>
    <row r="201" spans="1:19" ht="101" customHeight="1">
      <c r="A201" s="10" t="s">
        <v>379</v>
      </c>
      <c r="B201" s="10"/>
      <c r="C201" s="10" t="s">
        <v>356</v>
      </c>
      <c r="D201" s="12">
        <v>1</v>
      </c>
      <c r="E201" s="10">
        <v>360</v>
      </c>
      <c r="F201" s="13">
        <f t="shared" si="27"/>
        <v>360</v>
      </c>
      <c r="G201" s="14">
        <v>3.5</v>
      </c>
      <c r="H201" s="15">
        <f t="shared" si="33"/>
        <v>2.1955500000000003</v>
      </c>
      <c r="I201" s="16"/>
      <c r="J201" s="17"/>
      <c r="K201" s="17">
        <f t="shared" si="28"/>
        <v>360</v>
      </c>
      <c r="L201" s="17">
        <f t="shared" si="29"/>
        <v>-360</v>
      </c>
      <c r="M201" s="17" t="str">
        <f t="shared" si="30"/>
        <v>FALTANTE 360 UNIDADES</v>
      </c>
      <c r="N201" s="17"/>
      <c r="O201" s="17"/>
      <c r="P201" s="17"/>
      <c r="Q201" s="41">
        <f t="shared" si="31"/>
        <v>0</v>
      </c>
      <c r="R201" s="44"/>
      <c r="S201" s="10" t="str">
        <f t="shared" si="32"/>
        <v>ALMACENAR</v>
      </c>
    </row>
    <row r="202" spans="1:19" ht="103" customHeight="1">
      <c r="A202" s="10" t="s">
        <v>380</v>
      </c>
      <c r="B202" s="10"/>
      <c r="C202" s="10" t="s">
        <v>381</v>
      </c>
      <c r="D202" s="12">
        <v>1</v>
      </c>
      <c r="E202" s="10">
        <v>156</v>
      </c>
      <c r="F202" s="13">
        <f t="shared" si="27"/>
        <v>156</v>
      </c>
      <c r="G202" s="14">
        <v>5.5</v>
      </c>
      <c r="H202" s="15">
        <f t="shared" si="33"/>
        <v>3.4501500000000003</v>
      </c>
      <c r="I202" s="16"/>
      <c r="J202" s="17"/>
      <c r="K202" s="17">
        <f t="shared" si="28"/>
        <v>156</v>
      </c>
      <c r="L202" s="17">
        <f t="shared" si="29"/>
        <v>-156</v>
      </c>
      <c r="M202" s="17" t="str">
        <f t="shared" si="30"/>
        <v>FALTANTE 156 UNIDADES</v>
      </c>
      <c r="N202" s="17"/>
      <c r="O202" s="17"/>
      <c r="P202" s="17"/>
      <c r="Q202" s="41">
        <f t="shared" si="31"/>
        <v>0</v>
      </c>
      <c r="R202" s="44"/>
      <c r="S202" s="10" t="str">
        <f t="shared" si="32"/>
        <v>ALMACENAR</v>
      </c>
    </row>
    <row r="203" spans="1:19" ht="106" customHeight="1">
      <c r="A203" s="10" t="s">
        <v>382</v>
      </c>
      <c r="B203" s="10"/>
      <c r="C203" s="10" t="s">
        <v>381</v>
      </c>
      <c r="D203" s="12">
        <v>1</v>
      </c>
      <c r="E203" s="10">
        <v>156</v>
      </c>
      <c r="F203" s="13">
        <f t="shared" si="27"/>
        <v>156</v>
      </c>
      <c r="G203" s="14">
        <v>5.5</v>
      </c>
      <c r="H203" s="15">
        <f t="shared" si="33"/>
        <v>3.4501500000000003</v>
      </c>
      <c r="I203" s="16"/>
      <c r="J203" s="17"/>
      <c r="K203" s="17">
        <f t="shared" si="28"/>
        <v>156</v>
      </c>
      <c r="L203" s="17">
        <f t="shared" si="29"/>
        <v>-156</v>
      </c>
      <c r="M203" s="17" t="str">
        <f t="shared" si="30"/>
        <v>FALTANTE 156 UNIDADES</v>
      </c>
      <c r="N203" s="17"/>
      <c r="O203" s="17"/>
      <c r="P203" s="17"/>
      <c r="Q203" s="41">
        <f t="shared" si="31"/>
        <v>0</v>
      </c>
      <c r="R203" s="44"/>
      <c r="S203" s="10" t="str">
        <f t="shared" si="32"/>
        <v>ALMACENAR</v>
      </c>
    </row>
    <row r="204" spans="1:19" ht="99" customHeight="1">
      <c r="A204" s="10" t="s">
        <v>383</v>
      </c>
      <c r="B204" s="10"/>
      <c r="C204" s="10" t="s">
        <v>381</v>
      </c>
      <c r="D204" s="12">
        <v>1</v>
      </c>
      <c r="E204" s="10">
        <v>156</v>
      </c>
      <c r="F204" s="13">
        <f t="shared" si="27"/>
        <v>156</v>
      </c>
      <c r="G204" s="14">
        <v>7.5</v>
      </c>
      <c r="H204" s="15">
        <f t="shared" si="33"/>
        <v>4.7047499999999998</v>
      </c>
      <c r="I204" s="16"/>
      <c r="J204" s="17"/>
      <c r="K204" s="17">
        <f t="shared" si="28"/>
        <v>156</v>
      </c>
      <c r="L204" s="17">
        <f t="shared" si="29"/>
        <v>-156</v>
      </c>
      <c r="M204" s="17" t="str">
        <f t="shared" si="30"/>
        <v>FALTANTE 156 UNIDADES</v>
      </c>
      <c r="N204" s="17"/>
      <c r="O204" s="17"/>
      <c r="P204" s="17"/>
      <c r="Q204" s="41">
        <f t="shared" si="31"/>
        <v>0</v>
      </c>
      <c r="R204" s="44"/>
      <c r="S204" s="10" t="str">
        <f t="shared" si="32"/>
        <v>ALMACENAR</v>
      </c>
    </row>
    <row r="205" spans="1:19" ht="195" customHeight="1">
      <c r="A205" s="10" t="s">
        <v>384</v>
      </c>
      <c r="B205" s="10"/>
      <c r="C205" s="10" t="s">
        <v>381</v>
      </c>
      <c r="D205" s="12">
        <v>1</v>
      </c>
      <c r="E205" s="10">
        <v>120</v>
      </c>
      <c r="F205" s="13">
        <f t="shared" si="27"/>
        <v>120</v>
      </c>
      <c r="G205" s="14">
        <v>9.5</v>
      </c>
      <c r="H205" s="15">
        <f t="shared" si="33"/>
        <v>5.9593499999999997</v>
      </c>
      <c r="I205" s="16"/>
      <c r="J205" s="17"/>
      <c r="K205" s="17">
        <f t="shared" si="28"/>
        <v>120</v>
      </c>
      <c r="L205" s="17">
        <f t="shared" si="29"/>
        <v>-120</v>
      </c>
      <c r="M205" s="17" t="str">
        <f t="shared" si="30"/>
        <v>FALTANTE 120 UNIDADES</v>
      </c>
      <c r="N205" s="17"/>
      <c r="O205" s="17"/>
      <c r="P205" s="17"/>
      <c r="Q205" s="41">
        <f t="shared" si="31"/>
        <v>0</v>
      </c>
      <c r="R205" s="44"/>
      <c r="S205" s="10" t="str">
        <f t="shared" si="32"/>
        <v>ALMACENAR</v>
      </c>
    </row>
    <row r="206" spans="1:19" ht="138" customHeight="1">
      <c r="A206" s="10" t="s">
        <v>385</v>
      </c>
      <c r="B206" s="10"/>
      <c r="C206" s="10" t="s">
        <v>386</v>
      </c>
      <c r="D206" s="12">
        <v>4</v>
      </c>
      <c r="E206" s="10">
        <v>1000</v>
      </c>
      <c r="F206" s="13">
        <f t="shared" si="27"/>
        <v>4000</v>
      </c>
      <c r="G206" s="14">
        <v>2</v>
      </c>
      <c r="H206" s="15">
        <f t="shared" si="33"/>
        <v>1.2545999999999999</v>
      </c>
      <c r="I206" s="16"/>
      <c r="J206" s="17"/>
      <c r="K206" s="17">
        <f t="shared" si="28"/>
        <v>4000</v>
      </c>
      <c r="L206" s="17">
        <f t="shared" si="29"/>
        <v>-4000</v>
      </c>
      <c r="M206" s="17" t="str">
        <f t="shared" si="30"/>
        <v>FALTANTE 4000 UNIDADES</v>
      </c>
      <c r="N206" s="17"/>
      <c r="O206" s="17"/>
      <c r="P206" s="17"/>
      <c r="Q206" s="41">
        <f t="shared" si="31"/>
        <v>0</v>
      </c>
      <c r="R206" s="44"/>
      <c r="S206" s="10" t="str">
        <f t="shared" si="32"/>
        <v>ALMACENAR</v>
      </c>
    </row>
    <row r="207" spans="1:19" ht="165" customHeight="1">
      <c r="A207" s="10" t="s">
        <v>387</v>
      </c>
      <c r="B207" s="10"/>
      <c r="C207" s="10" t="s">
        <v>388</v>
      </c>
      <c r="D207" s="12">
        <v>2</v>
      </c>
      <c r="E207" s="10">
        <v>384</v>
      </c>
      <c r="F207" s="13">
        <f t="shared" si="27"/>
        <v>768</v>
      </c>
      <c r="G207" s="14">
        <v>3.2</v>
      </c>
      <c r="H207" s="15">
        <f t="shared" si="33"/>
        <v>2.0073600000000003</v>
      </c>
      <c r="I207" s="16"/>
      <c r="J207" s="17"/>
      <c r="K207" s="17">
        <f t="shared" si="28"/>
        <v>768</v>
      </c>
      <c r="L207" s="17">
        <f t="shared" si="29"/>
        <v>-768</v>
      </c>
      <c r="M207" s="17" t="str">
        <f t="shared" si="30"/>
        <v>FALTANTE 768 UNIDADES</v>
      </c>
      <c r="N207" s="17"/>
      <c r="O207" s="17"/>
      <c r="P207" s="17"/>
      <c r="Q207" s="41">
        <f t="shared" si="31"/>
        <v>0</v>
      </c>
      <c r="R207" s="44"/>
      <c r="S207" s="10" t="str">
        <f t="shared" si="32"/>
        <v>ALMACENAR</v>
      </c>
    </row>
    <row r="208" spans="1:19" ht="112" customHeight="1">
      <c r="A208" s="10" t="s">
        <v>389</v>
      </c>
      <c r="B208" s="10"/>
      <c r="C208" s="10" t="s">
        <v>390</v>
      </c>
      <c r="D208" s="12">
        <v>3</v>
      </c>
      <c r="E208" s="10">
        <v>384</v>
      </c>
      <c r="F208" s="13">
        <f t="shared" si="27"/>
        <v>1152</v>
      </c>
      <c r="G208" s="14">
        <v>3.8</v>
      </c>
      <c r="H208" s="15">
        <f t="shared" si="33"/>
        <v>2.38374</v>
      </c>
      <c r="I208" s="16"/>
      <c r="J208" s="17"/>
      <c r="K208" s="17">
        <f t="shared" si="28"/>
        <v>1152</v>
      </c>
      <c r="L208" s="17">
        <f t="shared" si="29"/>
        <v>-1152</v>
      </c>
      <c r="M208" s="17" t="str">
        <f t="shared" si="30"/>
        <v>FALTANTE 1152 UNIDADES</v>
      </c>
      <c r="N208" s="17"/>
      <c r="O208" s="17"/>
      <c r="P208" s="17"/>
      <c r="Q208" s="41">
        <f t="shared" si="31"/>
        <v>0</v>
      </c>
      <c r="R208" s="44"/>
      <c r="S208" s="10" t="str">
        <f t="shared" si="32"/>
        <v>ALMACENAR</v>
      </c>
    </row>
    <row r="209" spans="1:19" ht="133" customHeight="1">
      <c r="A209" s="10" t="s">
        <v>391</v>
      </c>
      <c r="B209" s="10"/>
      <c r="C209" s="10" t="s">
        <v>392</v>
      </c>
      <c r="D209" s="12">
        <v>2</v>
      </c>
      <c r="E209" s="10">
        <v>384</v>
      </c>
      <c r="F209" s="13">
        <f t="shared" si="27"/>
        <v>768</v>
      </c>
      <c r="G209" s="14">
        <v>4.8</v>
      </c>
      <c r="H209" s="15">
        <f t="shared" si="33"/>
        <v>3.0110399999999999</v>
      </c>
      <c r="I209" s="16"/>
      <c r="J209" s="17"/>
      <c r="K209" s="17">
        <f t="shared" si="28"/>
        <v>768</v>
      </c>
      <c r="L209" s="17">
        <f t="shared" si="29"/>
        <v>-768</v>
      </c>
      <c r="M209" s="17" t="str">
        <f t="shared" si="30"/>
        <v>FALTANTE 768 UNIDADES</v>
      </c>
      <c r="N209" s="17"/>
      <c r="O209" s="17"/>
      <c r="P209" s="17"/>
      <c r="Q209" s="41">
        <f t="shared" si="31"/>
        <v>0</v>
      </c>
      <c r="R209" s="44"/>
      <c r="S209" s="10" t="str">
        <f t="shared" si="32"/>
        <v>ALMACENAR</v>
      </c>
    </row>
    <row r="210" spans="1:19" ht="52" customHeight="1">
      <c r="A210" s="10" t="s">
        <v>393</v>
      </c>
      <c r="B210" s="10"/>
      <c r="C210" s="10" t="s">
        <v>394</v>
      </c>
      <c r="D210" s="12">
        <v>1</v>
      </c>
      <c r="E210" s="10">
        <v>200</v>
      </c>
      <c r="F210" s="13">
        <f t="shared" si="27"/>
        <v>200</v>
      </c>
      <c r="G210" s="14">
        <v>2.2000000000000002</v>
      </c>
      <c r="H210" s="15">
        <f t="shared" si="33"/>
        <v>1.3800600000000001</v>
      </c>
      <c r="I210" s="16"/>
      <c r="J210" s="17"/>
      <c r="K210" s="17">
        <f t="shared" si="28"/>
        <v>200</v>
      </c>
      <c r="L210" s="17">
        <f t="shared" si="29"/>
        <v>-200</v>
      </c>
      <c r="M210" s="17" t="str">
        <f t="shared" si="30"/>
        <v>FALTANTE 200 UNIDADES</v>
      </c>
      <c r="N210" s="17"/>
      <c r="O210" s="17"/>
      <c r="P210" s="17"/>
      <c r="Q210" s="41">
        <f t="shared" si="31"/>
        <v>0</v>
      </c>
      <c r="R210" s="44"/>
      <c r="S210" s="10" t="str">
        <f t="shared" si="32"/>
        <v>ALMACENAR</v>
      </c>
    </row>
    <row r="211" spans="1:19" s="2" customFormat="1" ht="119" customHeight="1">
      <c r="A211" s="28" t="s">
        <v>395</v>
      </c>
      <c r="B211" s="29"/>
      <c r="C211" s="29" t="s">
        <v>396</v>
      </c>
      <c r="D211" s="30">
        <v>1</v>
      </c>
      <c r="E211" s="28">
        <v>60</v>
      </c>
      <c r="F211" s="31">
        <f t="shared" ref="F211:F244" si="34">E211*D211</f>
        <v>60</v>
      </c>
      <c r="G211" s="28">
        <v>37</v>
      </c>
      <c r="H211" s="15">
        <f t="shared" si="33"/>
        <v>23.210100000000001</v>
      </c>
      <c r="I211" s="16">
        <v>69</v>
      </c>
      <c r="J211" s="17"/>
      <c r="K211" s="17">
        <f t="shared" si="28"/>
        <v>60</v>
      </c>
      <c r="L211" s="17">
        <f t="shared" si="29"/>
        <v>-60</v>
      </c>
      <c r="M211" s="17" t="str">
        <f t="shared" si="30"/>
        <v>FALTANTE 60 UNIDADES</v>
      </c>
      <c r="N211" s="17"/>
      <c r="O211" s="17"/>
      <c r="P211" s="17"/>
      <c r="Q211" s="41">
        <f t="shared" si="31"/>
        <v>0</v>
      </c>
      <c r="R211" s="44"/>
      <c r="S211" s="10" t="str">
        <f t="shared" si="32"/>
        <v>ALMACENAR</v>
      </c>
    </row>
    <row r="212" spans="1:19" s="2" customFormat="1" ht="145" customHeight="1">
      <c r="A212" s="28" t="s">
        <v>397</v>
      </c>
      <c r="B212" s="32"/>
      <c r="C212" s="29" t="s">
        <v>396</v>
      </c>
      <c r="D212" s="30">
        <v>1</v>
      </c>
      <c r="E212" s="28">
        <v>60</v>
      </c>
      <c r="F212" s="31">
        <f t="shared" si="34"/>
        <v>60</v>
      </c>
      <c r="G212" s="28">
        <v>37</v>
      </c>
      <c r="H212" s="15">
        <f t="shared" si="33"/>
        <v>23.210100000000001</v>
      </c>
      <c r="I212" s="16">
        <v>69</v>
      </c>
      <c r="J212" s="17"/>
      <c r="K212" s="17">
        <f t="shared" si="28"/>
        <v>60</v>
      </c>
      <c r="L212" s="17">
        <f t="shared" si="29"/>
        <v>-60</v>
      </c>
      <c r="M212" s="17" t="str">
        <f t="shared" si="30"/>
        <v>FALTANTE 60 UNIDADES</v>
      </c>
      <c r="N212" s="17"/>
      <c r="O212" s="17"/>
      <c r="P212" s="17"/>
      <c r="Q212" s="41">
        <f t="shared" si="31"/>
        <v>0</v>
      </c>
      <c r="R212" s="44"/>
      <c r="S212" s="10" t="str">
        <f t="shared" si="32"/>
        <v>ALMACENAR</v>
      </c>
    </row>
    <row r="213" spans="1:19" s="2" customFormat="1" ht="150" customHeight="1">
      <c r="A213" s="28" t="s">
        <v>398</v>
      </c>
      <c r="B213" s="32"/>
      <c r="C213" s="29" t="s">
        <v>396</v>
      </c>
      <c r="D213" s="30">
        <v>1</v>
      </c>
      <c r="E213" s="28">
        <v>60</v>
      </c>
      <c r="F213" s="31">
        <f t="shared" si="34"/>
        <v>60</v>
      </c>
      <c r="G213" s="28">
        <v>37</v>
      </c>
      <c r="H213" s="15">
        <f t="shared" si="33"/>
        <v>23.210100000000001</v>
      </c>
      <c r="I213" s="16">
        <v>69</v>
      </c>
      <c r="J213" s="17"/>
      <c r="K213" s="17">
        <f t="shared" si="28"/>
        <v>60</v>
      </c>
      <c r="L213" s="17">
        <f t="shared" si="29"/>
        <v>-60</v>
      </c>
      <c r="M213" s="17" t="str">
        <f t="shared" si="30"/>
        <v>FALTANTE 60 UNIDADES</v>
      </c>
      <c r="N213" s="17"/>
      <c r="O213" s="17"/>
      <c r="P213" s="17"/>
      <c r="Q213" s="41">
        <f t="shared" si="31"/>
        <v>0</v>
      </c>
      <c r="R213" s="44"/>
      <c r="S213" s="10" t="str">
        <f t="shared" si="32"/>
        <v>ALMACENAR</v>
      </c>
    </row>
    <row r="214" spans="1:19" s="2" customFormat="1" ht="124" customHeight="1">
      <c r="A214" s="28" t="s">
        <v>399</v>
      </c>
      <c r="B214" s="32"/>
      <c r="C214" s="29" t="s">
        <v>396</v>
      </c>
      <c r="D214" s="30">
        <v>1</v>
      </c>
      <c r="E214" s="28">
        <v>60</v>
      </c>
      <c r="F214" s="31">
        <f t="shared" si="34"/>
        <v>60</v>
      </c>
      <c r="G214" s="28">
        <v>37</v>
      </c>
      <c r="H214" s="15">
        <f t="shared" si="33"/>
        <v>23.210100000000001</v>
      </c>
      <c r="I214" s="16">
        <v>69</v>
      </c>
      <c r="J214" s="17"/>
      <c r="K214" s="17">
        <f t="shared" si="28"/>
        <v>60</v>
      </c>
      <c r="L214" s="17">
        <f t="shared" si="29"/>
        <v>-60</v>
      </c>
      <c r="M214" s="17" t="str">
        <f t="shared" si="30"/>
        <v>FALTANTE 60 UNIDADES</v>
      </c>
      <c r="N214" s="17"/>
      <c r="O214" s="17"/>
      <c r="P214" s="17"/>
      <c r="Q214" s="41">
        <f t="shared" si="31"/>
        <v>0</v>
      </c>
      <c r="R214" s="44"/>
      <c r="S214" s="10" t="str">
        <f t="shared" si="32"/>
        <v>ALMACENAR</v>
      </c>
    </row>
    <row r="215" spans="1:19" s="2" customFormat="1" ht="135" customHeight="1">
      <c r="A215" s="28" t="s">
        <v>400</v>
      </c>
      <c r="B215" s="32"/>
      <c r="C215" s="29" t="s">
        <v>396</v>
      </c>
      <c r="D215" s="30">
        <v>1</v>
      </c>
      <c r="E215" s="28">
        <v>60</v>
      </c>
      <c r="F215" s="31">
        <f t="shared" si="34"/>
        <v>60</v>
      </c>
      <c r="G215" s="28">
        <v>41</v>
      </c>
      <c r="H215" s="15">
        <f t="shared" si="33"/>
        <v>25.7193</v>
      </c>
      <c r="I215" s="16">
        <v>79</v>
      </c>
      <c r="J215" s="17"/>
      <c r="K215" s="17">
        <f t="shared" si="28"/>
        <v>60</v>
      </c>
      <c r="L215" s="17">
        <f t="shared" si="29"/>
        <v>-60</v>
      </c>
      <c r="M215" s="17" t="str">
        <f t="shared" si="30"/>
        <v>FALTANTE 60 UNIDADES</v>
      </c>
      <c r="N215" s="17"/>
      <c r="O215" s="17"/>
      <c r="P215" s="17"/>
      <c r="Q215" s="41">
        <f t="shared" si="31"/>
        <v>0</v>
      </c>
      <c r="R215" s="44"/>
      <c r="S215" s="10" t="str">
        <f t="shared" si="32"/>
        <v>ALMACENAR</v>
      </c>
    </row>
    <row r="216" spans="1:19" s="2" customFormat="1" ht="135" customHeight="1">
      <c r="A216" s="28" t="s">
        <v>401</v>
      </c>
      <c r="B216" s="32"/>
      <c r="C216" s="29" t="s">
        <v>396</v>
      </c>
      <c r="D216" s="30">
        <v>1</v>
      </c>
      <c r="E216" s="28">
        <v>60</v>
      </c>
      <c r="F216" s="31">
        <f t="shared" si="34"/>
        <v>60</v>
      </c>
      <c r="G216" s="28">
        <v>37</v>
      </c>
      <c r="H216" s="15">
        <f t="shared" si="33"/>
        <v>23.210100000000001</v>
      </c>
      <c r="I216" s="16">
        <v>69</v>
      </c>
      <c r="J216" s="17"/>
      <c r="K216" s="17">
        <f t="shared" si="28"/>
        <v>60</v>
      </c>
      <c r="L216" s="17">
        <f t="shared" si="29"/>
        <v>-60</v>
      </c>
      <c r="M216" s="17" t="str">
        <f t="shared" si="30"/>
        <v>FALTANTE 60 UNIDADES</v>
      </c>
      <c r="N216" s="17"/>
      <c r="O216" s="17"/>
      <c r="P216" s="17"/>
      <c r="Q216" s="41">
        <f t="shared" si="31"/>
        <v>0</v>
      </c>
      <c r="R216" s="44"/>
      <c r="S216" s="10" t="str">
        <f t="shared" si="32"/>
        <v>ALMACENAR</v>
      </c>
    </row>
    <row r="217" spans="1:19" s="2" customFormat="1" ht="135" customHeight="1">
      <c r="A217" s="28" t="s">
        <v>402</v>
      </c>
      <c r="B217" s="32"/>
      <c r="C217" s="29" t="s">
        <v>396</v>
      </c>
      <c r="D217" s="30">
        <v>1</v>
      </c>
      <c r="E217" s="28">
        <v>60</v>
      </c>
      <c r="F217" s="31">
        <f t="shared" si="34"/>
        <v>60</v>
      </c>
      <c r="G217" s="28">
        <v>40</v>
      </c>
      <c r="H217" s="15">
        <f t="shared" si="33"/>
        <v>25.091999999999999</v>
      </c>
      <c r="I217" s="16">
        <v>79</v>
      </c>
      <c r="J217" s="17"/>
      <c r="K217" s="17">
        <f t="shared" si="28"/>
        <v>60</v>
      </c>
      <c r="L217" s="17">
        <f t="shared" si="29"/>
        <v>-60</v>
      </c>
      <c r="M217" s="17" t="str">
        <f t="shared" si="30"/>
        <v>FALTANTE 60 UNIDADES</v>
      </c>
      <c r="N217" s="17"/>
      <c r="O217" s="17"/>
      <c r="P217" s="17"/>
      <c r="Q217" s="41">
        <f t="shared" si="31"/>
        <v>0</v>
      </c>
      <c r="R217" s="44"/>
      <c r="S217" s="10" t="str">
        <f t="shared" si="32"/>
        <v>ALMACENAR</v>
      </c>
    </row>
    <row r="218" spans="1:19" s="2" customFormat="1" ht="145" customHeight="1">
      <c r="A218" s="28" t="s">
        <v>403</v>
      </c>
      <c r="B218" s="32"/>
      <c r="C218" s="29" t="s">
        <v>396</v>
      </c>
      <c r="D218" s="30">
        <v>1</v>
      </c>
      <c r="E218" s="28">
        <v>60</v>
      </c>
      <c r="F218" s="31">
        <f t="shared" si="34"/>
        <v>60</v>
      </c>
      <c r="G218" s="28">
        <v>34</v>
      </c>
      <c r="H218" s="15">
        <f t="shared" si="33"/>
        <v>21.328199999999999</v>
      </c>
      <c r="I218" s="16">
        <v>65</v>
      </c>
      <c r="J218" s="17"/>
      <c r="K218" s="17">
        <f t="shared" si="28"/>
        <v>60</v>
      </c>
      <c r="L218" s="17">
        <f t="shared" si="29"/>
        <v>-60</v>
      </c>
      <c r="M218" s="17" t="str">
        <f t="shared" si="30"/>
        <v>FALTANTE 60 UNIDADES</v>
      </c>
      <c r="N218" s="17"/>
      <c r="O218" s="17"/>
      <c r="P218" s="17"/>
      <c r="Q218" s="41">
        <f t="shared" si="31"/>
        <v>0</v>
      </c>
      <c r="R218" s="44"/>
      <c r="S218" s="10" t="str">
        <f t="shared" si="32"/>
        <v>ALMACENAR</v>
      </c>
    </row>
    <row r="219" spans="1:19" s="2" customFormat="1" ht="135" customHeight="1">
      <c r="A219" s="28" t="s">
        <v>404</v>
      </c>
      <c r="B219" s="32"/>
      <c r="C219" s="29" t="s">
        <v>396</v>
      </c>
      <c r="D219" s="30">
        <v>1</v>
      </c>
      <c r="E219" s="28">
        <v>60</v>
      </c>
      <c r="F219" s="31">
        <f t="shared" si="34"/>
        <v>60</v>
      </c>
      <c r="G219" s="28">
        <v>34</v>
      </c>
      <c r="H219" s="15">
        <f t="shared" si="33"/>
        <v>21.328199999999999</v>
      </c>
      <c r="I219" s="16">
        <v>65</v>
      </c>
      <c r="J219" s="17"/>
      <c r="K219" s="17">
        <f t="shared" si="28"/>
        <v>60</v>
      </c>
      <c r="L219" s="17">
        <f t="shared" si="29"/>
        <v>-60</v>
      </c>
      <c r="M219" s="17" t="str">
        <f t="shared" si="30"/>
        <v>FALTANTE 60 UNIDADES</v>
      </c>
      <c r="N219" s="17"/>
      <c r="O219" s="17"/>
      <c r="P219" s="17"/>
      <c r="Q219" s="41">
        <f t="shared" si="31"/>
        <v>0</v>
      </c>
      <c r="R219" s="44"/>
      <c r="S219" s="10" t="str">
        <f t="shared" si="32"/>
        <v>ALMACENAR</v>
      </c>
    </row>
    <row r="220" spans="1:19" s="2" customFormat="1" ht="150" customHeight="1">
      <c r="A220" s="28" t="s">
        <v>405</v>
      </c>
      <c r="B220" s="32"/>
      <c r="C220" s="29" t="s">
        <v>396</v>
      </c>
      <c r="D220" s="30">
        <v>1</v>
      </c>
      <c r="E220" s="28">
        <v>60</v>
      </c>
      <c r="F220" s="31">
        <f t="shared" si="34"/>
        <v>60</v>
      </c>
      <c r="G220" s="28">
        <v>32</v>
      </c>
      <c r="H220" s="15">
        <f t="shared" si="33"/>
        <v>20.073599999999999</v>
      </c>
      <c r="I220" s="16">
        <v>59</v>
      </c>
      <c r="J220" s="17"/>
      <c r="K220" s="17">
        <f t="shared" si="28"/>
        <v>60</v>
      </c>
      <c r="L220" s="17">
        <f t="shared" si="29"/>
        <v>-60</v>
      </c>
      <c r="M220" s="17" t="str">
        <f t="shared" si="30"/>
        <v>FALTANTE 60 UNIDADES</v>
      </c>
      <c r="N220" s="17"/>
      <c r="O220" s="17"/>
      <c r="P220" s="17"/>
      <c r="Q220" s="41">
        <f t="shared" si="31"/>
        <v>0</v>
      </c>
      <c r="R220" s="44"/>
      <c r="S220" s="10" t="str">
        <f t="shared" si="32"/>
        <v>ALMACENAR</v>
      </c>
    </row>
    <row r="221" spans="1:19" s="2" customFormat="1" ht="151" customHeight="1">
      <c r="A221" s="28" t="s">
        <v>406</v>
      </c>
      <c r="B221" s="32"/>
      <c r="C221" s="29" t="s">
        <v>396</v>
      </c>
      <c r="D221" s="30">
        <v>1</v>
      </c>
      <c r="E221" s="28">
        <v>60</v>
      </c>
      <c r="F221" s="31">
        <f t="shared" si="34"/>
        <v>60</v>
      </c>
      <c r="G221" s="28">
        <v>31</v>
      </c>
      <c r="H221" s="15">
        <f t="shared" si="33"/>
        <v>19.446300000000001</v>
      </c>
      <c r="I221" s="16">
        <v>59</v>
      </c>
      <c r="J221" s="17"/>
      <c r="K221" s="17">
        <f t="shared" si="28"/>
        <v>60</v>
      </c>
      <c r="L221" s="17">
        <f t="shared" si="29"/>
        <v>-60</v>
      </c>
      <c r="M221" s="17" t="str">
        <f t="shared" si="30"/>
        <v>FALTANTE 60 UNIDADES</v>
      </c>
      <c r="N221" s="17"/>
      <c r="O221" s="17"/>
      <c r="P221" s="17"/>
      <c r="Q221" s="41">
        <f t="shared" si="31"/>
        <v>0</v>
      </c>
      <c r="R221" s="44"/>
      <c r="S221" s="10" t="str">
        <f t="shared" si="32"/>
        <v>ALMACENAR</v>
      </c>
    </row>
    <row r="222" spans="1:19" s="2" customFormat="1" ht="150" customHeight="1">
      <c r="A222" s="28" t="s">
        <v>407</v>
      </c>
      <c r="B222" s="32"/>
      <c r="C222" s="29" t="s">
        <v>396</v>
      </c>
      <c r="D222" s="30">
        <v>1</v>
      </c>
      <c r="E222" s="28">
        <v>60</v>
      </c>
      <c r="F222" s="31">
        <f t="shared" si="34"/>
        <v>60</v>
      </c>
      <c r="G222" s="28">
        <v>34</v>
      </c>
      <c r="H222" s="15">
        <f t="shared" si="33"/>
        <v>21.328199999999999</v>
      </c>
      <c r="I222" s="16">
        <v>65</v>
      </c>
      <c r="J222" s="17"/>
      <c r="K222" s="17">
        <f t="shared" si="28"/>
        <v>60</v>
      </c>
      <c r="L222" s="17">
        <f t="shared" si="29"/>
        <v>-60</v>
      </c>
      <c r="M222" s="17" t="str">
        <f t="shared" si="30"/>
        <v>FALTANTE 60 UNIDADES</v>
      </c>
      <c r="N222" s="17"/>
      <c r="O222" s="17"/>
      <c r="P222" s="17"/>
      <c r="Q222" s="41">
        <f t="shared" si="31"/>
        <v>0</v>
      </c>
      <c r="R222" s="44"/>
      <c r="S222" s="10" t="str">
        <f t="shared" si="32"/>
        <v>ALMACENAR</v>
      </c>
    </row>
    <row r="223" spans="1:19" s="2" customFormat="1" ht="146" customHeight="1">
      <c r="A223" s="28" t="s">
        <v>408</v>
      </c>
      <c r="B223" s="32"/>
      <c r="C223" s="29" t="s">
        <v>396</v>
      </c>
      <c r="D223" s="30">
        <v>1</v>
      </c>
      <c r="E223" s="28">
        <v>60</v>
      </c>
      <c r="F223" s="31">
        <f t="shared" si="34"/>
        <v>60</v>
      </c>
      <c r="G223" s="28">
        <v>29</v>
      </c>
      <c r="H223" s="15">
        <f t="shared" si="33"/>
        <v>18.191700000000001</v>
      </c>
      <c r="I223" s="16">
        <v>55</v>
      </c>
      <c r="J223" s="17"/>
      <c r="K223" s="17">
        <f t="shared" si="28"/>
        <v>60</v>
      </c>
      <c r="L223" s="17">
        <f t="shared" si="29"/>
        <v>-60</v>
      </c>
      <c r="M223" s="17" t="str">
        <f t="shared" si="30"/>
        <v>FALTANTE 60 UNIDADES</v>
      </c>
      <c r="N223" s="17"/>
      <c r="O223" s="17"/>
      <c r="P223" s="17"/>
      <c r="Q223" s="41">
        <f t="shared" si="31"/>
        <v>0</v>
      </c>
      <c r="R223" s="44"/>
      <c r="S223" s="10" t="str">
        <f t="shared" si="32"/>
        <v>ALMACENAR</v>
      </c>
    </row>
    <row r="224" spans="1:19" s="2" customFormat="1" ht="124" customHeight="1">
      <c r="A224" s="28" t="s">
        <v>409</v>
      </c>
      <c r="B224" s="32"/>
      <c r="C224" s="29" t="s">
        <v>396</v>
      </c>
      <c r="D224" s="30">
        <v>1</v>
      </c>
      <c r="E224" s="28">
        <v>60</v>
      </c>
      <c r="F224" s="31">
        <f t="shared" si="34"/>
        <v>60</v>
      </c>
      <c r="G224" s="28">
        <v>29</v>
      </c>
      <c r="H224" s="15">
        <f t="shared" si="33"/>
        <v>18.191700000000001</v>
      </c>
      <c r="I224" s="16">
        <v>55</v>
      </c>
      <c r="J224" s="17"/>
      <c r="K224" s="17">
        <f t="shared" si="28"/>
        <v>60</v>
      </c>
      <c r="L224" s="17">
        <f t="shared" si="29"/>
        <v>-60</v>
      </c>
      <c r="M224" s="17" t="str">
        <f t="shared" si="30"/>
        <v>FALTANTE 60 UNIDADES</v>
      </c>
      <c r="N224" s="17"/>
      <c r="O224" s="17"/>
      <c r="P224" s="17"/>
      <c r="Q224" s="41">
        <f t="shared" si="31"/>
        <v>0</v>
      </c>
      <c r="R224" s="44"/>
      <c r="S224" s="10" t="str">
        <f t="shared" si="32"/>
        <v>ALMACENAR</v>
      </c>
    </row>
    <row r="225" spans="1:19" s="2" customFormat="1" ht="124" customHeight="1">
      <c r="A225" s="28" t="s">
        <v>410</v>
      </c>
      <c r="B225" s="32"/>
      <c r="C225" s="29" t="s">
        <v>396</v>
      </c>
      <c r="D225" s="30">
        <v>1</v>
      </c>
      <c r="E225" s="28">
        <v>60</v>
      </c>
      <c r="F225" s="31">
        <f t="shared" si="34"/>
        <v>60</v>
      </c>
      <c r="G225" s="28">
        <v>37</v>
      </c>
      <c r="H225" s="15">
        <f t="shared" si="33"/>
        <v>23.210100000000001</v>
      </c>
      <c r="I225" s="16">
        <v>65</v>
      </c>
      <c r="J225" s="17"/>
      <c r="K225" s="17">
        <f t="shared" si="28"/>
        <v>60</v>
      </c>
      <c r="L225" s="17">
        <f t="shared" si="29"/>
        <v>-60</v>
      </c>
      <c r="M225" s="17" t="str">
        <f t="shared" si="30"/>
        <v>FALTANTE 60 UNIDADES</v>
      </c>
      <c r="N225" s="17"/>
      <c r="O225" s="17"/>
      <c r="P225" s="17"/>
      <c r="Q225" s="41">
        <f t="shared" si="31"/>
        <v>0</v>
      </c>
      <c r="R225" s="44"/>
      <c r="S225" s="10" t="str">
        <f t="shared" si="32"/>
        <v>ALMACENAR</v>
      </c>
    </row>
    <row r="226" spans="1:19" s="2" customFormat="1" ht="135" customHeight="1">
      <c r="A226" s="28" t="s">
        <v>411</v>
      </c>
      <c r="B226" s="32"/>
      <c r="C226" s="29" t="s">
        <v>396</v>
      </c>
      <c r="D226" s="30">
        <v>1</v>
      </c>
      <c r="E226" s="28">
        <v>60</v>
      </c>
      <c r="F226" s="31">
        <f t="shared" si="34"/>
        <v>60</v>
      </c>
      <c r="G226" s="28">
        <v>38</v>
      </c>
      <c r="H226" s="15">
        <f t="shared" si="33"/>
        <v>23.837399999999999</v>
      </c>
      <c r="I226" s="16">
        <v>75</v>
      </c>
      <c r="J226" s="17"/>
      <c r="K226" s="17">
        <f t="shared" si="28"/>
        <v>60</v>
      </c>
      <c r="L226" s="17">
        <f t="shared" si="29"/>
        <v>-60</v>
      </c>
      <c r="M226" s="17" t="str">
        <f t="shared" si="30"/>
        <v>FALTANTE 60 UNIDADES</v>
      </c>
      <c r="N226" s="17"/>
      <c r="O226" s="17"/>
      <c r="P226" s="17"/>
      <c r="Q226" s="41">
        <f t="shared" si="31"/>
        <v>0</v>
      </c>
      <c r="R226" s="44"/>
      <c r="S226" s="10" t="str">
        <f t="shared" si="32"/>
        <v>ALMACENAR</v>
      </c>
    </row>
    <row r="227" spans="1:19" s="2" customFormat="1" ht="135" customHeight="1">
      <c r="A227" s="28" t="s">
        <v>412</v>
      </c>
      <c r="B227" s="32"/>
      <c r="C227" s="29" t="s">
        <v>396</v>
      </c>
      <c r="D227" s="30">
        <v>1</v>
      </c>
      <c r="E227" s="28">
        <v>60</v>
      </c>
      <c r="F227" s="31">
        <f t="shared" si="34"/>
        <v>60</v>
      </c>
      <c r="G227" s="28">
        <v>30</v>
      </c>
      <c r="H227" s="15">
        <f t="shared" si="33"/>
        <v>18.818999999999999</v>
      </c>
      <c r="I227" s="16">
        <v>55</v>
      </c>
      <c r="J227" s="17"/>
      <c r="K227" s="17">
        <f t="shared" si="28"/>
        <v>60</v>
      </c>
      <c r="L227" s="17">
        <f t="shared" si="29"/>
        <v>-60</v>
      </c>
      <c r="M227" s="17" t="str">
        <f t="shared" si="30"/>
        <v>FALTANTE 60 UNIDADES</v>
      </c>
      <c r="N227" s="17"/>
      <c r="O227" s="17"/>
      <c r="P227" s="17"/>
      <c r="Q227" s="41">
        <f t="shared" si="31"/>
        <v>0</v>
      </c>
      <c r="R227" s="44"/>
      <c r="S227" s="10" t="str">
        <f t="shared" si="32"/>
        <v>ALMACENAR</v>
      </c>
    </row>
    <row r="228" spans="1:19" s="2" customFormat="1" ht="135" customHeight="1">
      <c r="A228" s="28" t="s">
        <v>413</v>
      </c>
      <c r="B228" s="32"/>
      <c r="C228" s="29" t="s">
        <v>396</v>
      </c>
      <c r="D228" s="30">
        <v>1</v>
      </c>
      <c r="E228" s="28">
        <v>60</v>
      </c>
      <c r="F228" s="31">
        <f t="shared" si="34"/>
        <v>60</v>
      </c>
      <c r="G228" s="28">
        <v>37</v>
      </c>
      <c r="H228" s="15">
        <f t="shared" si="33"/>
        <v>23.210100000000001</v>
      </c>
      <c r="I228" s="16">
        <v>69</v>
      </c>
      <c r="J228" s="17"/>
      <c r="K228" s="17">
        <f t="shared" si="28"/>
        <v>60</v>
      </c>
      <c r="L228" s="17">
        <f t="shared" si="29"/>
        <v>-60</v>
      </c>
      <c r="M228" s="17" t="str">
        <f t="shared" si="30"/>
        <v>FALTANTE 60 UNIDADES</v>
      </c>
      <c r="N228" s="17"/>
      <c r="O228" s="17"/>
      <c r="P228" s="17"/>
      <c r="Q228" s="41">
        <f t="shared" si="31"/>
        <v>0</v>
      </c>
      <c r="R228" s="44"/>
      <c r="S228" s="10" t="str">
        <f t="shared" si="32"/>
        <v>ALMACENAR</v>
      </c>
    </row>
    <row r="229" spans="1:19" s="2" customFormat="1" ht="135" customHeight="1">
      <c r="A229" s="28" t="s">
        <v>414</v>
      </c>
      <c r="B229" s="32"/>
      <c r="C229" s="29" t="s">
        <v>396</v>
      </c>
      <c r="D229" s="30">
        <v>1</v>
      </c>
      <c r="E229" s="28">
        <v>60</v>
      </c>
      <c r="F229" s="31">
        <f t="shared" si="34"/>
        <v>60</v>
      </c>
      <c r="G229" s="28">
        <v>37</v>
      </c>
      <c r="H229" s="15">
        <f t="shared" si="33"/>
        <v>23.210100000000001</v>
      </c>
      <c r="I229" s="16">
        <v>69</v>
      </c>
      <c r="J229" s="17"/>
      <c r="K229" s="17">
        <f t="shared" si="28"/>
        <v>60</v>
      </c>
      <c r="L229" s="17">
        <f t="shared" si="29"/>
        <v>-60</v>
      </c>
      <c r="M229" s="17" t="str">
        <f t="shared" si="30"/>
        <v>FALTANTE 60 UNIDADES</v>
      </c>
      <c r="N229" s="17"/>
      <c r="O229" s="17"/>
      <c r="P229" s="17"/>
      <c r="Q229" s="41">
        <f t="shared" si="31"/>
        <v>0</v>
      </c>
      <c r="R229" s="44"/>
      <c r="S229" s="10" t="str">
        <f t="shared" si="32"/>
        <v>ALMACENAR</v>
      </c>
    </row>
    <row r="230" spans="1:19" s="2" customFormat="1" ht="135" customHeight="1">
      <c r="A230" s="28" t="s">
        <v>415</v>
      </c>
      <c r="B230" s="32"/>
      <c r="C230" s="29" t="s">
        <v>396</v>
      </c>
      <c r="D230" s="30">
        <v>1</v>
      </c>
      <c r="E230" s="28">
        <v>60</v>
      </c>
      <c r="F230" s="31">
        <f t="shared" si="34"/>
        <v>60</v>
      </c>
      <c r="G230" s="28">
        <v>39</v>
      </c>
      <c r="H230" s="15">
        <f t="shared" si="33"/>
        <v>24.464700000000001</v>
      </c>
      <c r="I230" s="16">
        <v>69</v>
      </c>
      <c r="J230" s="17"/>
      <c r="K230" s="17">
        <f t="shared" si="28"/>
        <v>60</v>
      </c>
      <c r="L230" s="17">
        <f t="shared" si="29"/>
        <v>-60</v>
      </c>
      <c r="M230" s="17" t="str">
        <f t="shared" si="30"/>
        <v>FALTANTE 60 UNIDADES</v>
      </c>
      <c r="N230" s="17"/>
      <c r="O230" s="17"/>
      <c r="P230" s="17"/>
      <c r="Q230" s="41">
        <f t="shared" si="31"/>
        <v>0</v>
      </c>
      <c r="R230" s="44"/>
      <c r="S230" s="10" t="str">
        <f t="shared" si="32"/>
        <v>ALMACENAR</v>
      </c>
    </row>
    <row r="231" spans="1:19" s="2" customFormat="1" ht="135" customHeight="1">
      <c r="A231" s="28" t="s">
        <v>416</v>
      </c>
      <c r="B231" s="32"/>
      <c r="C231" s="29" t="s">
        <v>396</v>
      </c>
      <c r="D231" s="30">
        <v>1</v>
      </c>
      <c r="E231" s="28">
        <v>60</v>
      </c>
      <c r="F231" s="31">
        <f t="shared" si="34"/>
        <v>60</v>
      </c>
      <c r="G231" s="28">
        <v>38</v>
      </c>
      <c r="H231" s="15">
        <f t="shared" si="33"/>
        <v>23.837399999999999</v>
      </c>
      <c r="I231" s="16">
        <v>69</v>
      </c>
      <c r="J231" s="17"/>
      <c r="K231" s="17">
        <f t="shared" si="28"/>
        <v>60</v>
      </c>
      <c r="L231" s="17">
        <f t="shared" si="29"/>
        <v>-60</v>
      </c>
      <c r="M231" s="17" t="str">
        <f t="shared" si="30"/>
        <v>FALTANTE 60 UNIDADES</v>
      </c>
      <c r="N231" s="17"/>
      <c r="O231" s="17"/>
      <c r="P231" s="17"/>
      <c r="Q231" s="41">
        <f t="shared" si="31"/>
        <v>0</v>
      </c>
      <c r="R231" s="44"/>
      <c r="S231" s="10" t="str">
        <f t="shared" si="32"/>
        <v>ALMACENAR</v>
      </c>
    </row>
    <row r="232" spans="1:19" s="2" customFormat="1" ht="127" customHeight="1">
      <c r="A232" s="28" t="s">
        <v>417</v>
      </c>
      <c r="B232" s="32"/>
      <c r="C232" s="29" t="s">
        <v>396</v>
      </c>
      <c r="D232" s="30">
        <v>1</v>
      </c>
      <c r="E232" s="28">
        <v>60</v>
      </c>
      <c r="F232" s="31">
        <f t="shared" si="34"/>
        <v>60</v>
      </c>
      <c r="G232" s="28">
        <v>38</v>
      </c>
      <c r="H232" s="15">
        <f t="shared" si="33"/>
        <v>23.837399999999999</v>
      </c>
      <c r="I232" s="16">
        <v>69</v>
      </c>
      <c r="J232" s="17"/>
      <c r="K232" s="17">
        <f t="shared" si="28"/>
        <v>60</v>
      </c>
      <c r="L232" s="17">
        <f t="shared" si="29"/>
        <v>-60</v>
      </c>
      <c r="M232" s="17" t="str">
        <f t="shared" si="30"/>
        <v>FALTANTE 60 UNIDADES</v>
      </c>
      <c r="N232" s="17"/>
      <c r="O232" s="17"/>
      <c r="P232" s="17"/>
      <c r="Q232" s="41">
        <f t="shared" si="31"/>
        <v>0</v>
      </c>
      <c r="R232" s="44"/>
      <c r="S232" s="10" t="str">
        <f t="shared" si="32"/>
        <v>ALMACENAR</v>
      </c>
    </row>
    <row r="233" spans="1:19" s="2" customFormat="1" ht="151" customHeight="1">
      <c r="A233" s="28" t="s">
        <v>418</v>
      </c>
      <c r="B233" s="32"/>
      <c r="C233" s="29" t="s">
        <v>396</v>
      </c>
      <c r="D233" s="30">
        <v>1</v>
      </c>
      <c r="E233" s="28">
        <v>60</v>
      </c>
      <c r="F233" s="31">
        <f t="shared" si="34"/>
        <v>60</v>
      </c>
      <c r="G233" s="28">
        <v>36</v>
      </c>
      <c r="H233" s="15">
        <f t="shared" si="33"/>
        <v>22.582799999999999</v>
      </c>
      <c r="I233" s="16">
        <v>69</v>
      </c>
      <c r="J233" s="17"/>
      <c r="K233" s="17">
        <f t="shared" si="28"/>
        <v>60</v>
      </c>
      <c r="L233" s="17">
        <f t="shared" si="29"/>
        <v>-60</v>
      </c>
      <c r="M233" s="17" t="str">
        <f t="shared" si="30"/>
        <v>FALTANTE 60 UNIDADES</v>
      </c>
      <c r="N233" s="17"/>
      <c r="O233" s="17"/>
      <c r="P233" s="17"/>
      <c r="Q233" s="41">
        <f t="shared" si="31"/>
        <v>0</v>
      </c>
      <c r="R233" s="44"/>
      <c r="S233" s="10" t="str">
        <f t="shared" si="32"/>
        <v>ALMACENAR</v>
      </c>
    </row>
    <row r="234" spans="1:19" s="2" customFormat="1" ht="155" customHeight="1">
      <c r="A234" s="28" t="s">
        <v>419</v>
      </c>
      <c r="B234" s="32"/>
      <c r="C234" s="29" t="s">
        <v>396</v>
      </c>
      <c r="D234" s="30">
        <v>1</v>
      </c>
      <c r="E234" s="28">
        <v>60</v>
      </c>
      <c r="F234" s="31">
        <f t="shared" si="34"/>
        <v>60</v>
      </c>
      <c r="G234" s="28">
        <v>30</v>
      </c>
      <c r="H234" s="15">
        <f t="shared" si="33"/>
        <v>18.818999999999999</v>
      </c>
      <c r="I234" s="16">
        <v>55</v>
      </c>
      <c r="J234" s="17"/>
      <c r="K234" s="17">
        <f t="shared" si="28"/>
        <v>60</v>
      </c>
      <c r="L234" s="17">
        <f t="shared" si="29"/>
        <v>-60</v>
      </c>
      <c r="M234" s="17" t="str">
        <f t="shared" si="30"/>
        <v>FALTANTE 60 UNIDADES</v>
      </c>
      <c r="N234" s="17"/>
      <c r="O234" s="17"/>
      <c r="P234" s="17"/>
      <c r="Q234" s="41">
        <f t="shared" si="31"/>
        <v>0</v>
      </c>
      <c r="R234" s="44"/>
      <c r="S234" s="10" t="str">
        <f t="shared" si="32"/>
        <v>ALMACENAR</v>
      </c>
    </row>
    <row r="235" spans="1:19" s="2" customFormat="1" ht="148" customHeight="1">
      <c r="A235" s="28" t="s">
        <v>420</v>
      </c>
      <c r="B235" s="32"/>
      <c r="C235" s="29" t="s">
        <v>396</v>
      </c>
      <c r="D235" s="30">
        <v>1</v>
      </c>
      <c r="E235" s="28">
        <v>60</v>
      </c>
      <c r="F235" s="31">
        <f t="shared" si="34"/>
        <v>60</v>
      </c>
      <c r="G235" s="28">
        <v>35</v>
      </c>
      <c r="H235" s="15">
        <f t="shared" si="33"/>
        <v>21.955500000000001</v>
      </c>
      <c r="I235" s="16">
        <v>69</v>
      </c>
      <c r="J235" s="17"/>
      <c r="K235" s="17">
        <f t="shared" si="28"/>
        <v>60</v>
      </c>
      <c r="L235" s="17">
        <f t="shared" si="29"/>
        <v>-60</v>
      </c>
      <c r="M235" s="17" t="str">
        <f t="shared" si="30"/>
        <v>FALTANTE 60 UNIDADES</v>
      </c>
      <c r="N235" s="17"/>
      <c r="O235" s="17"/>
      <c r="P235" s="17"/>
      <c r="Q235" s="41">
        <f t="shared" si="31"/>
        <v>0</v>
      </c>
      <c r="R235" s="44"/>
      <c r="S235" s="10" t="str">
        <f t="shared" si="32"/>
        <v>ALMACENAR</v>
      </c>
    </row>
    <row r="236" spans="1:19" s="2" customFormat="1" ht="152" customHeight="1">
      <c r="A236" s="28" t="s">
        <v>421</v>
      </c>
      <c r="B236" s="32"/>
      <c r="C236" s="29" t="s">
        <v>396</v>
      </c>
      <c r="D236" s="30">
        <v>1</v>
      </c>
      <c r="E236" s="28">
        <v>60</v>
      </c>
      <c r="F236" s="31">
        <f t="shared" si="34"/>
        <v>60</v>
      </c>
      <c r="G236" s="28">
        <v>34</v>
      </c>
      <c r="H236" s="15">
        <f t="shared" si="33"/>
        <v>21.328199999999999</v>
      </c>
      <c r="I236" s="16">
        <v>59</v>
      </c>
      <c r="J236" s="17"/>
      <c r="K236" s="17">
        <f t="shared" si="28"/>
        <v>60</v>
      </c>
      <c r="L236" s="17">
        <f t="shared" si="29"/>
        <v>-60</v>
      </c>
      <c r="M236" s="17" t="str">
        <f t="shared" si="30"/>
        <v>FALTANTE 60 UNIDADES</v>
      </c>
      <c r="N236" s="17"/>
      <c r="O236" s="17"/>
      <c r="P236" s="17"/>
      <c r="Q236" s="41">
        <f t="shared" si="31"/>
        <v>0</v>
      </c>
      <c r="R236" s="44"/>
      <c r="S236" s="10" t="str">
        <f t="shared" si="32"/>
        <v>ALMACENAR</v>
      </c>
    </row>
    <row r="237" spans="1:19" s="2" customFormat="1" ht="149" customHeight="1">
      <c r="A237" s="28" t="s">
        <v>422</v>
      </c>
      <c r="B237" s="32"/>
      <c r="C237" s="29" t="s">
        <v>396</v>
      </c>
      <c r="D237" s="30">
        <v>1</v>
      </c>
      <c r="E237" s="28">
        <v>60</v>
      </c>
      <c r="F237" s="31">
        <f t="shared" si="34"/>
        <v>60</v>
      </c>
      <c r="G237" s="28">
        <v>34</v>
      </c>
      <c r="H237" s="15">
        <f t="shared" si="33"/>
        <v>21.328199999999999</v>
      </c>
      <c r="I237" s="16">
        <v>59</v>
      </c>
      <c r="J237" s="17"/>
      <c r="K237" s="17">
        <f t="shared" si="28"/>
        <v>60</v>
      </c>
      <c r="L237" s="17">
        <f t="shared" si="29"/>
        <v>-60</v>
      </c>
      <c r="M237" s="17" t="str">
        <f t="shared" si="30"/>
        <v>FALTANTE 60 UNIDADES</v>
      </c>
      <c r="N237" s="17"/>
      <c r="O237" s="17"/>
      <c r="P237" s="17"/>
      <c r="Q237" s="41">
        <f t="shared" si="31"/>
        <v>0</v>
      </c>
      <c r="R237" s="44"/>
      <c r="S237" s="10" t="str">
        <f t="shared" si="32"/>
        <v>ALMACENAR</v>
      </c>
    </row>
    <row r="238" spans="1:19" s="2" customFormat="1" ht="146" customHeight="1">
      <c r="A238" s="28" t="s">
        <v>423</v>
      </c>
      <c r="B238" s="32"/>
      <c r="C238" s="29" t="s">
        <v>396</v>
      </c>
      <c r="D238" s="30">
        <v>1</v>
      </c>
      <c r="E238" s="28">
        <v>60</v>
      </c>
      <c r="F238" s="31">
        <f t="shared" si="34"/>
        <v>60</v>
      </c>
      <c r="G238" s="28">
        <v>34</v>
      </c>
      <c r="H238" s="15">
        <f t="shared" si="33"/>
        <v>21.328199999999999</v>
      </c>
      <c r="I238" s="16">
        <v>59</v>
      </c>
      <c r="J238" s="17"/>
      <c r="K238" s="17">
        <f t="shared" si="28"/>
        <v>60</v>
      </c>
      <c r="L238" s="17">
        <f t="shared" si="29"/>
        <v>-60</v>
      </c>
      <c r="M238" s="17" t="str">
        <f t="shared" si="30"/>
        <v>FALTANTE 60 UNIDADES</v>
      </c>
      <c r="N238" s="17"/>
      <c r="O238" s="17"/>
      <c r="P238" s="17"/>
      <c r="Q238" s="41">
        <f t="shared" si="31"/>
        <v>0</v>
      </c>
      <c r="R238" s="44"/>
      <c r="S238" s="10" t="str">
        <f t="shared" si="32"/>
        <v>ALMACENAR</v>
      </c>
    </row>
    <row r="239" spans="1:19" s="2" customFormat="1" ht="151" customHeight="1">
      <c r="A239" s="28" t="s">
        <v>424</v>
      </c>
      <c r="B239" s="32"/>
      <c r="C239" s="29" t="s">
        <v>396</v>
      </c>
      <c r="D239" s="30">
        <v>1</v>
      </c>
      <c r="E239" s="28">
        <v>60</v>
      </c>
      <c r="F239" s="31">
        <f t="shared" si="34"/>
        <v>60</v>
      </c>
      <c r="G239" s="28">
        <v>34</v>
      </c>
      <c r="H239" s="15">
        <f t="shared" si="33"/>
        <v>21.328199999999999</v>
      </c>
      <c r="I239" s="16">
        <v>59</v>
      </c>
      <c r="J239" s="17"/>
      <c r="K239" s="17">
        <f t="shared" si="28"/>
        <v>60</v>
      </c>
      <c r="L239" s="17">
        <f t="shared" si="29"/>
        <v>-60</v>
      </c>
      <c r="M239" s="17" t="str">
        <f t="shared" si="30"/>
        <v>FALTANTE 60 UNIDADES</v>
      </c>
      <c r="N239" s="17"/>
      <c r="O239" s="17"/>
      <c r="P239" s="17"/>
      <c r="Q239" s="41">
        <f t="shared" si="31"/>
        <v>0</v>
      </c>
      <c r="R239" s="44"/>
      <c r="S239" s="10" t="str">
        <f t="shared" si="32"/>
        <v>ALMACENAR</v>
      </c>
    </row>
    <row r="240" spans="1:19" s="2" customFormat="1" ht="149" customHeight="1">
      <c r="A240" s="28" t="s">
        <v>425</v>
      </c>
      <c r="B240" s="32"/>
      <c r="C240" s="29" t="s">
        <v>396</v>
      </c>
      <c r="D240" s="30">
        <v>1</v>
      </c>
      <c r="E240" s="28">
        <v>60</v>
      </c>
      <c r="F240" s="31">
        <f t="shared" si="34"/>
        <v>60</v>
      </c>
      <c r="G240" s="28">
        <v>30</v>
      </c>
      <c r="H240" s="15">
        <f t="shared" si="33"/>
        <v>18.818999999999999</v>
      </c>
      <c r="I240" s="16">
        <v>55</v>
      </c>
      <c r="J240" s="17"/>
      <c r="K240" s="17">
        <f t="shared" si="28"/>
        <v>60</v>
      </c>
      <c r="L240" s="17">
        <f t="shared" si="29"/>
        <v>-60</v>
      </c>
      <c r="M240" s="17" t="str">
        <f t="shared" si="30"/>
        <v>FALTANTE 60 UNIDADES</v>
      </c>
      <c r="N240" s="17"/>
      <c r="O240" s="17"/>
      <c r="P240" s="17"/>
      <c r="Q240" s="41">
        <f t="shared" si="31"/>
        <v>0</v>
      </c>
      <c r="R240" s="44"/>
      <c r="S240" s="10" t="str">
        <f t="shared" si="32"/>
        <v>ALMACENAR</v>
      </c>
    </row>
    <row r="241" spans="1:19" s="2" customFormat="1" ht="126" customHeight="1">
      <c r="A241" s="28" t="s">
        <v>426</v>
      </c>
      <c r="B241" s="32"/>
      <c r="C241" s="29" t="s">
        <v>396</v>
      </c>
      <c r="D241" s="30">
        <v>1</v>
      </c>
      <c r="E241" s="28">
        <v>60</v>
      </c>
      <c r="F241" s="31">
        <f t="shared" si="34"/>
        <v>60</v>
      </c>
      <c r="G241" s="28">
        <v>40</v>
      </c>
      <c r="H241" s="15">
        <f t="shared" si="33"/>
        <v>25.091999999999999</v>
      </c>
      <c r="I241" s="16">
        <v>75</v>
      </c>
      <c r="J241" s="17"/>
      <c r="K241" s="17">
        <f t="shared" si="28"/>
        <v>60</v>
      </c>
      <c r="L241" s="17">
        <f t="shared" si="29"/>
        <v>-60</v>
      </c>
      <c r="M241" s="17" t="str">
        <f t="shared" si="30"/>
        <v>FALTANTE 60 UNIDADES</v>
      </c>
      <c r="N241" s="17"/>
      <c r="O241" s="17"/>
      <c r="P241" s="17"/>
      <c r="Q241" s="41">
        <f t="shared" si="31"/>
        <v>0</v>
      </c>
      <c r="R241" s="44"/>
      <c r="S241" s="10" t="str">
        <f t="shared" si="32"/>
        <v>ALMACENAR</v>
      </c>
    </row>
    <row r="242" spans="1:19" s="2" customFormat="1" ht="150" customHeight="1">
      <c r="A242" s="28" t="s">
        <v>427</v>
      </c>
      <c r="B242" s="32"/>
      <c r="C242" s="29" t="s">
        <v>396</v>
      </c>
      <c r="D242" s="30">
        <v>1</v>
      </c>
      <c r="E242" s="28">
        <v>60</v>
      </c>
      <c r="F242" s="31">
        <f t="shared" si="34"/>
        <v>60</v>
      </c>
      <c r="G242" s="28">
        <v>36</v>
      </c>
      <c r="H242" s="15">
        <f t="shared" si="33"/>
        <v>22.582799999999999</v>
      </c>
      <c r="I242" s="16">
        <v>69</v>
      </c>
      <c r="J242" s="17"/>
      <c r="K242" s="17">
        <f t="shared" si="28"/>
        <v>60</v>
      </c>
      <c r="L242" s="17">
        <f t="shared" si="29"/>
        <v>-60</v>
      </c>
      <c r="M242" s="17" t="str">
        <f t="shared" si="30"/>
        <v>FALTANTE 60 UNIDADES</v>
      </c>
      <c r="N242" s="17"/>
      <c r="O242" s="17"/>
      <c r="P242" s="17"/>
      <c r="Q242" s="41">
        <f t="shared" si="31"/>
        <v>0</v>
      </c>
      <c r="R242" s="44"/>
      <c r="S242" s="10" t="str">
        <f t="shared" si="32"/>
        <v>ALMACENAR</v>
      </c>
    </row>
    <row r="243" spans="1:19" s="2" customFormat="1" ht="135" customHeight="1">
      <c r="A243" s="28" t="s">
        <v>428</v>
      </c>
      <c r="B243" s="32"/>
      <c r="C243" s="29" t="s">
        <v>396</v>
      </c>
      <c r="D243" s="30">
        <v>1</v>
      </c>
      <c r="E243" s="28">
        <v>60</v>
      </c>
      <c r="F243" s="31">
        <f t="shared" si="34"/>
        <v>60</v>
      </c>
      <c r="G243" s="28">
        <v>42</v>
      </c>
      <c r="H243" s="15">
        <f t="shared" si="33"/>
        <v>26.346600000000002</v>
      </c>
      <c r="I243" s="16">
        <v>75</v>
      </c>
      <c r="J243" s="17"/>
      <c r="K243" s="17">
        <f t="shared" si="28"/>
        <v>60</v>
      </c>
      <c r="L243" s="17">
        <f t="shared" si="29"/>
        <v>-60</v>
      </c>
      <c r="M243" s="17" t="str">
        <f t="shared" si="30"/>
        <v>FALTANTE 60 UNIDADES</v>
      </c>
      <c r="N243" s="17"/>
      <c r="O243" s="17"/>
      <c r="P243" s="17"/>
      <c r="Q243" s="41">
        <f t="shared" si="31"/>
        <v>0</v>
      </c>
      <c r="R243" s="44"/>
      <c r="S243" s="10" t="str">
        <f t="shared" si="32"/>
        <v>ALMACENAR</v>
      </c>
    </row>
    <row r="244" spans="1:19" s="2" customFormat="1" ht="135" customHeight="1">
      <c r="A244" s="28" t="s">
        <v>429</v>
      </c>
      <c r="B244" s="32"/>
      <c r="C244" s="29" t="s">
        <v>396</v>
      </c>
      <c r="D244" s="30">
        <v>1</v>
      </c>
      <c r="E244" s="28">
        <v>60</v>
      </c>
      <c r="F244" s="31">
        <f t="shared" si="34"/>
        <v>60</v>
      </c>
      <c r="G244" s="28">
        <v>40</v>
      </c>
      <c r="H244" s="15">
        <f t="shared" si="33"/>
        <v>25.091999999999999</v>
      </c>
      <c r="I244" s="16">
        <v>75</v>
      </c>
      <c r="J244" s="17"/>
      <c r="K244" s="17">
        <f t="shared" si="28"/>
        <v>60</v>
      </c>
      <c r="L244" s="17">
        <f t="shared" si="29"/>
        <v>-60</v>
      </c>
      <c r="M244" s="17" t="str">
        <f t="shared" si="30"/>
        <v>FALTANTE 60 UNIDADES</v>
      </c>
      <c r="N244" s="17"/>
      <c r="O244" s="17"/>
      <c r="P244" s="17"/>
      <c r="Q244" s="41">
        <f t="shared" si="31"/>
        <v>0</v>
      </c>
      <c r="R244" s="44"/>
      <c r="S244" s="10" t="str">
        <f t="shared" si="32"/>
        <v>ALMACENAR</v>
      </c>
    </row>
    <row r="245" spans="1:19" ht="204" customHeight="1">
      <c r="A245" s="10" t="s">
        <v>430</v>
      </c>
      <c r="B245" s="10"/>
      <c r="C245" s="10" t="s">
        <v>431</v>
      </c>
      <c r="D245" s="30">
        <v>1</v>
      </c>
      <c r="E245" s="10">
        <v>60</v>
      </c>
      <c r="F245" s="13">
        <f t="shared" ref="F245:F254" si="35">D245*E245</f>
        <v>60</v>
      </c>
      <c r="G245" s="14">
        <v>37</v>
      </c>
      <c r="H245" s="15">
        <f t="shared" si="33"/>
        <v>23.210100000000001</v>
      </c>
      <c r="I245" s="16">
        <v>69</v>
      </c>
      <c r="J245" s="17"/>
      <c r="K245" s="17">
        <f t="shared" si="28"/>
        <v>60</v>
      </c>
      <c r="L245" s="17">
        <f t="shared" si="29"/>
        <v>-60</v>
      </c>
      <c r="M245" s="17" t="str">
        <f t="shared" si="30"/>
        <v>FALTANTE 60 UNIDADES</v>
      </c>
      <c r="N245" s="17"/>
      <c r="O245" s="17"/>
      <c r="P245" s="17"/>
      <c r="Q245" s="41">
        <f t="shared" si="31"/>
        <v>0</v>
      </c>
      <c r="R245" s="44"/>
      <c r="S245" s="10" t="str">
        <f t="shared" si="32"/>
        <v>ALMACENAR</v>
      </c>
    </row>
    <row r="246" spans="1:19" ht="245" customHeight="1">
      <c r="A246" s="10" t="s">
        <v>432</v>
      </c>
      <c r="B246" s="10"/>
      <c r="C246" s="10" t="s">
        <v>431</v>
      </c>
      <c r="D246" s="30">
        <v>1</v>
      </c>
      <c r="E246" s="10">
        <v>60</v>
      </c>
      <c r="F246" s="13">
        <f t="shared" si="35"/>
        <v>60</v>
      </c>
      <c r="G246" s="14">
        <v>39</v>
      </c>
      <c r="H246" s="15">
        <f t="shared" si="33"/>
        <v>24.464700000000001</v>
      </c>
      <c r="I246" s="16">
        <v>69</v>
      </c>
      <c r="J246" s="17"/>
      <c r="K246" s="17">
        <f t="shared" si="28"/>
        <v>60</v>
      </c>
      <c r="L246" s="17">
        <f t="shared" si="29"/>
        <v>-60</v>
      </c>
      <c r="M246" s="17" t="str">
        <f t="shared" si="30"/>
        <v>FALTANTE 60 UNIDADES</v>
      </c>
      <c r="N246" s="17"/>
      <c r="O246" s="17"/>
      <c r="P246" s="17"/>
      <c r="Q246" s="41">
        <f t="shared" si="31"/>
        <v>0</v>
      </c>
      <c r="R246" s="44"/>
      <c r="S246" s="10" t="str">
        <f t="shared" si="32"/>
        <v>ALMACENAR</v>
      </c>
    </row>
    <row r="247" spans="1:19" ht="145" customHeight="1">
      <c r="A247" s="10" t="s">
        <v>433</v>
      </c>
      <c r="B247" s="10"/>
      <c r="C247" s="10" t="s">
        <v>431</v>
      </c>
      <c r="D247" s="30">
        <v>1</v>
      </c>
      <c r="E247" s="10">
        <v>60</v>
      </c>
      <c r="F247" s="13">
        <f t="shared" si="35"/>
        <v>60</v>
      </c>
      <c r="G247" s="14">
        <v>29</v>
      </c>
      <c r="H247" s="15">
        <f t="shared" si="33"/>
        <v>18.191700000000001</v>
      </c>
      <c r="I247" s="16">
        <v>55</v>
      </c>
      <c r="J247" s="17"/>
      <c r="K247" s="17">
        <f t="shared" si="28"/>
        <v>60</v>
      </c>
      <c r="L247" s="17">
        <f t="shared" si="29"/>
        <v>-60</v>
      </c>
      <c r="M247" s="17" t="str">
        <f t="shared" si="30"/>
        <v>FALTANTE 60 UNIDADES</v>
      </c>
      <c r="N247" s="17"/>
      <c r="O247" s="17"/>
      <c r="P247" s="17"/>
      <c r="Q247" s="41">
        <f t="shared" si="31"/>
        <v>0</v>
      </c>
      <c r="R247" s="44"/>
      <c r="S247" s="10" t="str">
        <f t="shared" si="32"/>
        <v>ALMACENAR</v>
      </c>
    </row>
    <row r="248" spans="1:19" ht="78" customHeight="1">
      <c r="A248" s="10" t="s">
        <v>434</v>
      </c>
      <c r="B248" s="10"/>
      <c r="C248" s="10" t="s">
        <v>431</v>
      </c>
      <c r="D248" s="30">
        <v>1</v>
      </c>
      <c r="E248" s="10">
        <v>60</v>
      </c>
      <c r="F248" s="13">
        <f t="shared" si="35"/>
        <v>60</v>
      </c>
      <c r="G248" s="14">
        <v>35</v>
      </c>
      <c r="H248" s="15">
        <f t="shared" si="33"/>
        <v>21.955500000000001</v>
      </c>
      <c r="I248" s="16">
        <v>65</v>
      </c>
      <c r="J248" s="17"/>
      <c r="K248" s="17">
        <f t="shared" si="28"/>
        <v>60</v>
      </c>
      <c r="L248" s="17">
        <f t="shared" si="29"/>
        <v>-60</v>
      </c>
      <c r="M248" s="17" t="str">
        <f t="shared" si="30"/>
        <v>FALTANTE 60 UNIDADES</v>
      </c>
      <c r="N248" s="17"/>
      <c r="O248" s="17"/>
      <c r="P248" s="17"/>
      <c r="Q248" s="41">
        <f t="shared" si="31"/>
        <v>0</v>
      </c>
      <c r="R248" s="44"/>
      <c r="S248" s="10" t="str">
        <f t="shared" si="32"/>
        <v>ALMACENAR</v>
      </c>
    </row>
    <row r="249" spans="1:19" ht="92" customHeight="1">
      <c r="A249" s="10" t="s">
        <v>435</v>
      </c>
      <c r="B249" s="10"/>
      <c r="C249" s="10" t="s">
        <v>431</v>
      </c>
      <c r="D249" s="30">
        <v>1</v>
      </c>
      <c r="E249" s="10">
        <v>60</v>
      </c>
      <c r="F249" s="13">
        <f t="shared" si="35"/>
        <v>60</v>
      </c>
      <c r="G249" s="14">
        <v>34</v>
      </c>
      <c r="H249" s="15">
        <f t="shared" si="33"/>
        <v>21.328199999999999</v>
      </c>
      <c r="I249" s="16">
        <v>65</v>
      </c>
      <c r="J249" s="17"/>
      <c r="K249" s="17">
        <f t="shared" si="28"/>
        <v>60</v>
      </c>
      <c r="L249" s="17">
        <f t="shared" si="29"/>
        <v>-60</v>
      </c>
      <c r="M249" s="17" t="str">
        <f t="shared" si="30"/>
        <v>FALTANTE 60 UNIDADES</v>
      </c>
      <c r="N249" s="17"/>
      <c r="O249" s="17"/>
      <c r="P249" s="17"/>
      <c r="Q249" s="41">
        <f t="shared" si="31"/>
        <v>0</v>
      </c>
      <c r="R249" s="44"/>
      <c r="S249" s="10" t="str">
        <f t="shared" si="32"/>
        <v>ALMACENAR</v>
      </c>
    </row>
    <row r="250" spans="1:19" ht="84" customHeight="1">
      <c r="A250" s="10" t="s">
        <v>436</v>
      </c>
      <c r="B250" s="10"/>
      <c r="C250" s="10" t="s">
        <v>431</v>
      </c>
      <c r="D250" s="30">
        <v>1</v>
      </c>
      <c r="E250" s="10">
        <v>60</v>
      </c>
      <c r="F250" s="13">
        <f t="shared" si="35"/>
        <v>60</v>
      </c>
      <c r="G250" s="14">
        <v>34</v>
      </c>
      <c r="H250" s="15">
        <f t="shared" si="33"/>
        <v>21.328199999999999</v>
      </c>
      <c r="I250" s="16">
        <v>65</v>
      </c>
      <c r="J250" s="17"/>
      <c r="K250" s="17">
        <f t="shared" si="28"/>
        <v>60</v>
      </c>
      <c r="L250" s="17">
        <f t="shared" si="29"/>
        <v>-60</v>
      </c>
      <c r="M250" s="17" t="str">
        <f t="shared" si="30"/>
        <v>FALTANTE 60 UNIDADES</v>
      </c>
      <c r="N250" s="17"/>
      <c r="O250" s="17"/>
      <c r="P250" s="17"/>
      <c r="Q250" s="41">
        <f t="shared" si="31"/>
        <v>0</v>
      </c>
      <c r="R250" s="44"/>
      <c r="S250" s="10" t="str">
        <f t="shared" si="32"/>
        <v>ALMACENAR</v>
      </c>
    </row>
    <row r="251" spans="1:19" ht="347" customHeight="1">
      <c r="A251" s="10" t="s">
        <v>437</v>
      </c>
      <c r="B251" s="10"/>
      <c r="C251" s="10" t="s">
        <v>431</v>
      </c>
      <c r="D251" s="30">
        <v>1</v>
      </c>
      <c r="E251" s="10">
        <v>60</v>
      </c>
      <c r="F251" s="13">
        <f t="shared" si="35"/>
        <v>60</v>
      </c>
      <c r="G251" s="14">
        <v>45</v>
      </c>
      <c r="H251" s="15">
        <f t="shared" si="33"/>
        <v>28.2285</v>
      </c>
      <c r="I251" s="16">
        <v>79</v>
      </c>
      <c r="J251" s="17"/>
      <c r="K251" s="17">
        <f t="shared" si="28"/>
        <v>60</v>
      </c>
      <c r="L251" s="17">
        <f t="shared" si="29"/>
        <v>-60</v>
      </c>
      <c r="M251" s="17" t="str">
        <f t="shared" si="30"/>
        <v>FALTANTE 60 UNIDADES</v>
      </c>
      <c r="N251" s="17"/>
      <c r="O251" s="17"/>
      <c r="P251" s="17"/>
      <c r="Q251" s="41">
        <f t="shared" si="31"/>
        <v>0</v>
      </c>
      <c r="R251" s="44"/>
      <c r="S251" s="10" t="str">
        <f t="shared" si="32"/>
        <v>ALMACENAR</v>
      </c>
    </row>
    <row r="252" spans="1:19" ht="68" customHeight="1">
      <c r="A252" s="10" t="s">
        <v>438</v>
      </c>
      <c r="B252" s="10"/>
      <c r="C252" s="10" t="s">
        <v>431</v>
      </c>
      <c r="D252" s="30">
        <v>1</v>
      </c>
      <c r="E252" s="10">
        <v>60</v>
      </c>
      <c r="F252" s="13">
        <f t="shared" si="35"/>
        <v>60</v>
      </c>
      <c r="G252" s="14">
        <v>45</v>
      </c>
      <c r="H252" s="15">
        <f t="shared" si="33"/>
        <v>28.2285</v>
      </c>
      <c r="I252" s="16">
        <v>79</v>
      </c>
      <c r="J252" s="17"/>
      <c r="K252" s="17">
        <f t="shared" si="28"/>
        <v>60</v>
      </c>
      <c r="L252" s="17">
        <f t="shared" si="29"/>
        <v>-60</v>
      </c>
      <c r="M252" s="17" t="str">
        <f t="shared" si="30"/>
        <v>FALTANTE 60 UNIDADES</v>
      </c>
      <c r="N252" s="17"/>
      <c r="O252" s="17"/>
      <c r="P252" s="17"/>
      <c r="Q252" s="41">
        <f t="shared" si="31"/>
        <v>0</v>
      </c>
      <c r="R252" s="44"/>
      <c r="S252" s="10" t="str">
        <f t="shared" si="32"/>
        <v>ALMACENAR</v>
      </c>
    </row>
    <row r="253" spans="1:19" ht="66" customHeight="1">
      <c r="A253" s="10" t="s">
        <v>439</v>
      </c>
      <c r="B253" s="10"/>
      <c r="C253" s="10" t="s">
        <v>431</v>
      </c>
      <c r="D253" s="30">
        <v>1</v>
      </c>
      <c r="E253" s="10">
        <v>60</v>
      </c>
      <c r="F253" s="13">
        <f t="shared" si="35"/>
        <v>60</v>
      </c>
      <c r="G253" s="14">
        <v>45</v>
      </c>
      <c r="H253" s="15">
        <f t="shared" si="33"/>
        <v>28.2285</v>
      </c>
      <c r="I253" s="16">
        <v>79</v>
      </c>
      <c r="J253" s="17"/>
      <c r="K253" s="17">
        <f t="shared" si="28"/>
        <v>60</v>
      </c>
      <c r="L253" s="17">
        <f t="shared" si="29"/>
        <v>-60</v>
      </c>
      <c r="M253" s="17" t="str">
        <f t="shared" si="30"/>
        <v>FALTANTE 60 UNIDADES</v>
      </c>
      <c r="N253" s="17"/>
      <c r="O253" s="17"/>
      <c r="P253" s="17"/>
      <c r="Q253" s="41">
        <f t="shared" si="31"/>
        <v>0</v>
      </c>
      <c r="R253" s="44"/>
      <c r="S253" s="10" t="str">
        <f t="shared" si="32"/>
        <v>ALMACENAR</v>
      </c>
    </row>
    <row r="254" spans="1:19" ht="91" customHeight="1">
      <c r="A254" s="10" t="s">
        <v>440</v>
      </c>
      <c r="B254" s="10"/>
      <c r="C254" s="10" t="s">
        <v>431</v>
      </c>
      <c r="D254" s="30">
        <v>1</v>
      </c>
      <c r="E254" s="10">
        <v>60</v>
      </c>
      <c r="F254" s="13">
        <f t="shared" si="35"/>
        <v>60</v>
      </c>
      <c r="G254" s="14">
        <v>40</v>
      </c>
      <c r="H254" s="15">
        <f t="shared" si="33"/>
        <v>25.091999999999999</v>
      </c>
      <c r="I254" s="16">
        <v>75</v>
      </c>
      <c r="J254" s="17"/>
      <c r="K254" s="17">
        <f t="shared" si="28"/>
        <v>60</v>
      </c>
      <c r="L254" s="17">
        <f t="shared" si="29"/>
        <v>-60</v>
      </c>
      <c r="M254" s="17" t="str">
        <f t="shared" si="30"/>
        <v>FALTANTE 60 UNIDADES</v>
      </c>
      <c r="N254" s="17"/>
      <c r="O254" s="17"/>
      <c r="P254" s="17"/>
      <c r="Q254" s="41">
        <f t="shared" si="31"/>
        <v>0</v>
      </c>
      <c r="R254" s="44"/>
      <c r="S254" s="10" t="str">
        <f t="shared" si="32"/>
        <v>ALMACENAR</v>
      </c>
    </row>
    <row r="255" spans="1:19" ht="90" customHeight="1">
      <c r="A255" s="10" t="s">
        <v>441</v>
      </c>
      <c r="B255" s="10"/>
      <c r="C255" s="10" t="s">
        <v>442</v>
      </c>
      <c r="D255" s="12">
        <v>1</v>
      </c>
      <c r="E255" s="10">
        <v>24</v>
      </c>
      <c r="F255" s="13">
        <f t="shared" ref="F255:F260" si="36">D255*E255</f>
        <v>24</v>
      </c>
      <c r="G255" s="14">
        <f>0.3+11.5</f>
        <v>11.8</v>
      </c>
      <c r="H255" s="15">
        <f t="shared" si="33"/>
        <v>7.4021400000000011</v>
      </c>
      <c r="I255" s="16">
        <v>20</v>
      </c>
      <c r="J255" s="17"/>
      <c r="K255" s="17">
        <f t="shared" si="28"/>
        <v>24</v>
      </c>
      <c r="L255" s="17">
        <f t="shared" si="29"/>
        <v>-24</v>
      </c>
      <c r="M255" s="17" t="str">
        <f t="shared" si="30"/>
        <v>FALTANTE 24 UNIDADES</v>
      </c>
      <c r="N255" s="17"/>
      <c r="O255" s="17"/>
      <c r="P255" s="17"/>
      <c r="Q255" s="41">
        <f t="shared" si="31"/>
        <v>0</v>
      </c>
      <c r="R255" s="44"/>
      <c r="S255" s="10" t="str">
        <f t="shared" si="32"/>
        <v>NO ALMACENAR</v>
      </c>
    </row>
    <row r="256" spans="1:19" ht="75" customHeight="1">
      <c r="A256" s="10" t="s">
        <v>443</v>
      </c>
      <c r="B256" s="10"/>
      <c r="C256" s="10" t="s">
        <v>444</v>
      </c>
      <c r="D256" s="12">
        <v>1</v>
      </c>
      <c r="E256" s="10">
        <v>24</v>
      </c>
      <c r="F256" s="13">
        <f t="shared" si="36"/>
        <v>24</v>
      </c>
      <c r="G256" s="14">
        <f>0.3+14</f>
        <v>14.3</v>
      </c>
      <c r="H256" s="15">
        <f t="shared" si="33"/>
        <v>8.9703900000000001</v>
      </c>
      <c r="I256" s="16">
        <v>25</v>
      </c>
      <c r="J256" s="17"/>
      <c r="K256" s="17">
        <f t="shared" si="28"/>
        <v>24</v>
      </c>
      <c r="L256" s="17">
        <f t="shared" si="29"/>
        <v>-24</v>
      </c>
      <c r="M256" s="17" t="str">
        <f t="shared" si="30"/>
        <v>FALTANTE 24 UNIDADES</v>
      </c>
      <c r="N256" s="17"/>
      <c r="O256" s="17"/>
      <c r="P256" s="17"/>
      <c r="Q256" s="41">
        <f t="shared" si="31"/>
        <v>0</v>
      </c>
      <c r="R256" s="44"/>
      <c r="S256" s="10" t="str">
        <f t="shared" si="32"/>
        <v>NO ALMACENAR</v>
      </c>
    </row>
    <row r="257" spans="1:19" ht="88" customHeight="1">
      <c r="A257" s="10" t="s">
        <v>445</v>
      </c>
      <c r="B257" s="10"/>
      <c r="C257" s="10" t="s">
        <v>446</v>
      </c>
      <c r="D257" s="12">
        <v>1</v>
      </c>
      <c r="E257" s="10">
        <v>24</v>
      </c>
      <c r="F257" s="13">
        <f t="shared" si="36"/>
        <v>24</v>
      </c>
      <c r="G257" s="14">
        <f>0.3+19</f>
        <v>19.3</v>
      </c>
      <c r="H257" s="15">
        <f t="shared" si="33"/>
        <v>12.10689</v>
      </c>
      <c r="I257" s="16">
        <v>35</v>
      </c>
      <c r="J257" s="17"/>
      <c r="K257" s="17">
        <f t="shared" si="28"/>
        <v>24</v>
      </c>
      <c r="L257" s="17">
        <f t="shared" si="29"/>
        <v>-24</v>
      </c>
      <c r="M257" s="17" t="str">
        <f t="shared" si="30"/>
        <v>FALTANTE 24 UNIDADES</v>
      </c>
      <c r="N257" s="17"/>
      <c r="O257" s="17"/>
      <c r="P257" s="17"/>
      <c r="Q257" s="41">
        <f t="shared" si="31"/>
        <v>0</v>
      </c>
      <c r="R257" s="44"/>
      <c r="S257" s="10" t="str">
        <f t="shared" si="32"/>
        <v>NO ALMACENAR</v>
      </c>
    </row>
    <row r="258" spans="1:19" ht="86" customHeight="1">
      <c r="A258" s="10" t="s">
        <v>447</v>
      </c>
      <c r="B258" s="10"/>
      <c r="C258" s="10" t="s">
        <v>448</v>
      </c>
      <c r="D258" s="12">
        <v>1</v>
      </c>
      <c r="E258" s="10">
        <v>24</v>
      </c>
      <c r="F258" s="13">
        <f t="shared" si="36"/>
        <v>24</v>
      </c>
      <c r="G258" s="14">
        <f>0.3+23</f>
        <v>23.3</v>
      </c>
      <c r="H258" s="15">
        <f t="shared" si="33"/>
        <v>14.616090000000002</v>
      </c>
      <c r="I258" s="16">
        <v>40</v>
      </c>
      <c r="J258" s="17"/>
      <c r="K258" s="17">
        <f t="shared" si="28"/>
        <v>24</v>
      </c>
      <c r="L258" s="17">
        <f t="shared" si="29"/>
        <v>-24</v>
      </c>
      <c r="M258" s="17" t="str">
        <f t="shared" si="30"/>
        <v>FALTANTE 24 UNIDADES</v>
      </c>
      <c r="N258" s="17"/>
      <c r="O258" s="17"/>
      <c r="P258" s="17"/>
      <c r="Q258" s="41">
        <f t="shared" si="31"/>
        <v>0</v>
      </c>
      <c r="R258" s="44"/>
      <c r="S258" s="10" t="str">
        <f t="shared" si="32"/>
        <v>NO ALMACENAR</v>
      </c>
    </row>
    <row r="259" spans="1:19" ht="79" customHeight="1">
      <c r="A259" s="10" t="s">
        <v>449</v>
      </c>
      <c r="B259" s="10"/>
      <c r="C259" s="10" t="s">
        <v>450</v>
      </c>
      <c r="D259" s="12">
        <v>1</v>
      </c>
      <c r="E259" s="10">
        <v>24</v>
      </c>
      <c r="F259" s="13">
        <f t="shared" si="36"/>
        <v>24</v>
      </c>
      <c r="G259" s="14">
        <v>17.3</v>
      </c>
      <c r="H259" s="15">
        <f t="shared" si="33"/>
        <v>10.85229</v>
      </c>
      <c r="I259" s="16">
        <v>29</v>
      </c>
      <c r="J259" s="17"/>
      <c r="K259" s="17">
        <f t="shared" si="28"/>
        <v>24</v>
      </c>
      <c r="L259" s="17">
        <f t="shared" si="29"/>
        <v>-24</v>
      </c>
      <c r="M259" s="17" t="str">
        <f t="shared" si="30"/>
        <v>FALTANTE 24 UNIDADES</v>
      </c>
      <c r="N259" s="17"/>
      <c r="O259" s="17"/>
      <c r="P259" s="17"/>
      <c r="Q259" s="41">
        <f t="shared" si="31"/>
        <v>0</v>
      </c>
      <c r="R259" s="44"/>
      <c r="S259" s="10" t="str">
        <f t="shared" si="32"/>
        <v>NO ALMACENAR</v>
      </c>
    </row>
    <row r="260" spans="1:19" ht="87" customHeight="1">
      <c r="A260" s="10" t="s">
        <v>451</v>
      </c>
      <c r="B260" s="10"/>
      <c r="C260" s="10" t="s">
        <v>452</v>
      </c>
      <c r="D260" s="12">
        <v>1</v>
      </c>
      <c r="E260" s="10">
        <v>24</v>
      </c>
      <c r="F260" s="13">
        <f t="shared" si="36"/>
        <v>24</v>
      </c>
      <c r="G260" s="14">
        <v>21.3</v>
      </c>
      <c r="H260" s="15">
        <f t="shared" si="33"/>
        <v>13.361490000000002</v>
      </c>
      <c r="I260" s="16">
        <v>35</v>
      </c>
      <c r="J260" s="17"/>
      <c r="K260" s="17">
        <f t="shared" ref="K260:K300" si="37">F260-J260</f>
        <v>24</v>
      </c>
      <c r="L260" s="17">
        <f t="shared" ref="L260:L300" si="38">J260-F260</f>
        <v>-24</v>
      </c>
      <c r="M260" s="17" t="str">
        <f t="shared" ref="M260:M300" si="39">IF(J260=F260,"ESTABLE",IF(J260&lt;F260,"FALTANTE "&amp;K260&amp;" UNIDADES","SOBRANTE "&amp;L260&amp;" UNIDADES"))</f>
        <v>FALTANTE 24 UNIDADES</v>
      </c>
      <c r="N260" s="17"/>
      <c r="O260" s="17"/>
      <c r="P260" s="17"/>
      <c r="Q260" s="41">
        <f t="shared" ref="Q260:Q300" si="40">J260-(N260+O260+P260)</f>
        <v>0</v>
      </c>
      <c r="R260" s="44"/>
      <c r="S260" s="10" t="str">
        <f t="shared" ref="S260:S300" si="41">IF(F260&gt;50,"ALMACENAR","NO ALMACENAR")</f>
        <v>NO ALMACENAR</v>
      </c>
    </row>
    <row r="261" spans="1:19" ht="139" customHeight="1">
      <c r="A261" s="10" t="s">
        <v>453</v>
      </c>
      <c r="B261" s="10"/>
      <c r="C261" s="10" t="s">
        <v>454</v>
      </c>
      <c r="D261" s="12">
        <v>1</v>
      </c>
      <c r="E261" s="10">
        <v>24</v>
      </c>
      <c r="F261" s="13">
        <f t="shared" ref="F261:F294" si="42">D261*E261</f>
        <v>24</v>
      </c>
      <c r="G261" s="14">
        <v>19.3</v>
      </c>
      <c r="H261" s="15">
        <f t="shared" si="33"/>
        <v>12.10689</v>
      </c>
      <c r="I261" s="16">
        <v>35</v>
      </c>
      <c r="J261" s="17"/>
      <c r="K261" s="17">
        <f t="shared" si="37"/>
        <v>24</v>
      </c>
      <c r="L261" s="17">
        <f t="shared" si="38"/>
        <v>-24</v>
      </c>
      <c r="M261" s="17" t="str">
        <f t="shared" si="39"/>
        <v>FALTANTE 24 UNIDADES</v>
      </c>
      <c r="N261" s="17"/>
      <c r="O261" s="17"/>
      <c r="P261" s="17"/>
      <c r="Q261" s="41">
        <f t="shared" si="40"/>
        <v>0</v>
      </c>
      <c r="R261" s="44"/>
      <c r="S261" s="10" t="str">
        <f t="shared" si="41"/>
        <v>NO ALMACENAR</v>
      </c>
    </row>
    <row r="262" spans="1:19" ht="127" customHeight="1">
      <c r="A262" s="10" t="s">
        <v>455</v>
      </c>
      <c r="B262" s="10"/>
      <c r="C262" s="10" t="s">
        <v>456</v>
      </c>
      <c r="D262" s="12">
        <v>1</v>
      </c>
      <c r="E262" s="10">
        <v>36</v>
      </c>
      <c r="F262" s="13">
        <f t="shared" si="42"/>
        <v>36</v>
      </c>
      <c r="G262" s="14">
        <f>0.3+12.5</f>
        <v>12.8</v>
      </c>
      <c r="H262" s="15">
        <f t="shared" si="33"/>
        <v>8.029440000000001</v>
      </c>
      <c r="I262" s="16">
        <v>25</v>
      </c>
      <c r="J262" s="17"/>
      <c r="K262" s="17">
        <f t="shared" si="37"/>
        <v>36</v>
      </c>
      <c r="L262" s="17">
        <f t="shared" si="38"/>
        <v>-36</v>
      </c>
      <c r="M262" s="17" t="str">
        <f t="shared" si="39"/>
        <v>FALTANTE 36 UNIDADES</v>
      </c>
      <c r="N262" s="17"/>
      <c r="O262" s="17"/>
      <c r="P262" s="17"/>
      <c r="Q262" s="41">
        <f t="shared" si="40"/>
        <v>0</v>
      </c>
      <c r="R262" s="44"/>
      <c r="S262" s="10" t="str">
        <f t="shared" si="41"/>
        <v>NO ALMACENAR</v>
      </c>
    </row>
    <row r="263" spans="1:19" ht="85" customHeight="1">
      <c r="A263" s="10" t="s">
        <v>457</v>
      </c>
      <c r="B263" s="10"/>
      <c r="C263" s="10" t="s">
        <v>458</v>
      </c>
      <c r="D263" s="12">
        <v>1</v>
      </c>
      <c r="E263" s="10">
        <v>36</v>
      </c>
      <c r="F263" s="13">
        <f t="shared" si="42"/>
        <v>36</v>
      </c>
      <c r="G263" s="14">
        <v>11.3</v>
      </c>
      <c r="H263" s="15">
        <f t="shared" si="33"/>
        <v>7.0884900000000011</v>
      </c>
      <c r="I263" s="16">
        <v>19</v>
      </c>
      <c r="J263" s="17"/>
      <c r="K263" s="17">
        <f t="shared" si="37"/>
        <v>36</v>
      </c>
      <c r="L263" s="17">
        <f t="shared" si="38"/>
        <v>-36</v>
      </c>
      <c r="M263" s="17" t="str">
        <f t="shared" si="39"/>
        <v>FALTANTE 36 UNIDADES</v>
      </c>
      <c r="N263" s="17"/>
      <c r="O263" s="17"/>
      <c r="P263" s="17"/>
      <c r="Q263" s="41">
        <f t="shared" si="40"/>
        <v>0</v>
      </c>
      <c r="R263" s="44"/>
      <c r="S263" s="10" t="str">
        <f t="shared" si="41"/>
        <v>NO ALMACENAR</v>
      </c>
    </row>
    <row r="264" spans="1:19" ht="81" customHeight="1">
      <c r="A264" s="10" t="s">
        <v>459</v>
      </c>
      <c r="B264" s="10"/>
      <c r="C264" s="10" t="s">
        <v>460</v>
      </c>
      <c r="D264" s="12">
        <v>1</v>
      </c>
      <c r="E264" s="10">
        <v>24</v>
      </c>
      <c r="F264" s="13">
        <f t="shared" si="42"/>
        <v>24</v>
      </c>
      <c r="G264" s="14">
        <v>23.3</v>
      </c>
      <c r="H264" s="15">
        <f t="shared" ref="H264:H300" si="43">(G264*0.51)*1.23</f>
        <v>14.616090000000002</v>
      </c>
      <c r="I264" s="16">
        <v>39</v>
      </c>
      <c r="J264" s="17"/>
      <c r="K264" s="17">
        <f t="shared" si="37"/>
        <v>24</v>
      </c>
      <c r="L264" s="17">
        <f t="shared" si="38"/>
        <v>-24</v>
      </c>
      <c r="M264" s="17" t="str">
        <f t="shared" si="39"/>
        <v>FALTANTE 24 UNIDADES</v>
      </c>
      <c r="N264" s="17"/>
      <c r="O264" s="17"/>
      <c r="P264" s="17"/>
      <c r="Q264" s="41">
        <f t="shared" si="40"/>
        <v>0</v>
      </c>
      <c r="R264" s="44"/>
      <c r="S264" s="10" t="str">
        <f t="shared" si="41"/>
        <v>NO ALMACENAR</v>
      </c>
    </row>
    <row r="265" spans="1:19" ht="80" customHeight="1">
      <c r="A265" s="10" t="s">
        <v>461</v>
      </c>
      <c r="B265" s="10"/>
      <c r="C265" s="10" t="s">
        <v>462</v>
      </c>
      <c r="D265" s="12">
        <v>1</v>
      </c>
      <c r="E265" s="10">
        <v>24</v>
      </c>
      <c r="F265" s="13">
        <f t="shared" si="42"/>
        <v>24</v>
      </c>
      <c r="G265" s="14">
        <v>20.3</v>
      </c>
      <c r="H265" s="15">
        <f t="shared" si="43"/>
        <v>12.73419</v>
      </c>
      <c r="I265" s="16">
        <v>35</v>
      </c>
      <c r="J265" s="17"/>
      <c r="K265" s="17">
        <f t="shared" si="37"/>
        <v>24</v>
      </c>
      <c r="L265" s="17">
        <f t="shared" si="38"/>
        <v>-24</v>
      </c>
      <c r="M265" s="17" t="str">
        <f t="shared" si="39"/>
        <v>FALTANTE 24 UNIDADES</v>
      </c>
      <c r="N265" s="17"/>
      <c r="O265" s="17"/>
      <c r="P265" s="17"/>
      <c r="Q265" s="41">
        <f t="shared" si="40"/>
        <v>0</v>
      </c>
      <c r="R265" s="44"/>
      <c r="S265" s="10" t="str">
        <f t="shared" si="41"/>
        <v>NO ALMACENAR</v>
      </c>
    </row>
    <row r="266" spans="1:19" ht="92" customHeight="1">
      <c r="A266" s="10" t="s">
        <v>463</v>
      </c>
      <c r="B266" s="10"/>
      <c r="C266" s="10" t="s">
        <v>464</v>
      </c>
      <c r="D266" s="12">
        <v>1</v>
      </c>
      <c r="E266" s="10">
        <v>32</v>
      </c>
      <c r="F266" s="13">
        <f t="shared" si="42"/>
        <v>32</v>
      </c>
      <c r="G266" s="14">
        <v>14.3</v>
      </c>
      <c r="H266" s="15">
        <f t="shared" si="43"/>
        <v>8.9703900000000001</v>
      </c>
      <c r="I266" s="16">
        <v>25</v>
      </c>
      <c r="J266" s="17"/>
      <c r="K266" s="17">
        <f t="shared" si="37"/>
        <v>32</v>
      </c>
      <c r="L266" s="17">
        <f t="shared" si="38"/>
        <v>-32</v>
      </c>
      <c r="M266" s="17" t="str">
        <f t="shared" si="39"/>
        <v>FALTANTE 32 UNIDADES</v>
      </c>
      <c r="N266" s="17"/>
      <c r="O266" s="17"/>
      <c r="P266" s="17"/>
      <c r="Q266" s="41">
        <f t="shared" si="40"/>
        <v>0</v>
      </c>
      <c r="R266" s="44"/>
      <c r="S266" s="10" t="str">
        <f t="shared" si="41"/>
        <v>NO ALMACENAR</v>
      </c>
    </row>
    <row r="267" spans="1:19" ht="139" customHeight="1">
      <c r="A267" s="10" t="s">
        <v>465</v>
      </c>
      <c r="B267" s="10"/>
      <c r="C267" s="10" t="s">
        <v>466</v>
      </c>
      <c r="D267" s="12">
        <v>1</v>
      </c>
      <c r="E267" s="10">
        <v>48</v>
      </c>
      <c r="F267" s="13">
        <f t="shared" si="42"/>
        <v>48</v>
      </c>
      <c r="G267" s="14">
        <v>15.3</v>
      </c>
      <c r="H267" s="15">
        <f t="shared" si="43"/>
        <v>9.5976900000000001</v>
      </c>
      <c r="I267" s="16">
        <v>26</v>
      </c>
      <c r="J267" s="17"/>
      <c r="K267" s="17">
        <f t="shared" si="37"/>
        <v>48</v>
      </c>
      <c r="L267" s="17">
        <f t="shared" si="38"/>
        <v>-48</v>
      </c>
      <c r="M267" s="17" t="str">
        <f t="shared" si="39"/>
        <v>FALTANTE 48 UNIDADES</v>
      </c>
      <c r="N267" s="17"/>
      <c r="O267" s="17"/>
      <c r="P267" s="17"/>
      <c r="Q267" s="41">
        <f t="shared" si="40"/>
        <v>0</v>
      </c>
      <c r="R267" s="44"/>
      <c r="S267" s="10" t="str">
        <f t="shared" si="41"/>
        <v>NO ALMACENAR</v>
      </c>
    </row>
    <row r="268" spans="1:19" ht="108" customHeight="1">
      <c r="A268" s="10" t="s">
        <v>467</v>
      </c>
      <c r="B268" s="10"/>
      <c r="C268" s="10" t="s">
        <v>468</v>
      </c>
      <c r="D268" s="12">
        <v>1</v>
      </c>
      <c r="E268" s="10">
        <v>32</v>
      </c>
      <c r="F268" s="13">
        <f t="shared" si="42"/>
        <v>32</v>
      </c>
      <c r="G268" s="14">
        <v>18.8</v>
      </c>
      <c r="H268" s="15">
        <f t="shared" si="43"/>
        <v>11.793240000000001</v>
      </c>
      <c r="I268" s="16">
        <v>35</v>
      </c>
      <c r="J268" s="17"/>
      <c r="K268" s="17">
        <f t="shared" si="37"/>
        <v>32</v>
      </c>
      <c r="L268" s="17">
        <f t="shared" si="38"/>
        <v>-32</v>
      </c>
      <c r="M268" s="17" t="str">
        <f t="shared" si="39"/>
        <v>FALTANTE 32 UNIDADES</v>
      </c>
      <c r="N268" s="17"/>
      <c r="O268" s="17"/>
      <c r="P268" s="17"/>
      <c r="Q268" s="41">
        <f t="shared" si="40"/>
        <v>0</v>
      </c>
      <c r="R268" s="44"/>
      <c r="S268" s="10" t="str">
        <f t="shared" si="41"/>
        <v>NO ALMACENAR</v>
      </c>
    </row>
    <row r="269" spans="1:19" ht="212" customHeight="1">
      <c r="A269" s="10" t="s">
        <v>469</v>
      </c>
      <c r="B269" s="10"/>
      <c r="C269" s="10" t="s">
        <v>470</v>
      </c>
      <c r="D269" s="12">
        <v>2</v>
      </c>
      <c r="E269" s="10">
        <v>18</v>
      </c>
      <c r="F269" s="13">
        <f t="shared" si="42"/>
        <v>36</v>
      </c>
      <c r="G269" s="14">
        <v>24.3</v>
      </c>
      <c r="H269" s="15">
        <f t="shared" si="43"/>
        <v>15.24339</v>
      </c>
      <c r="I269" s="16">
        <v>45</v>
      </c>
      <c r="J269" s="17"/>
      <c r="K269" s="17">
        <f t="shared" si="37"/>
        <v>36</v>
      </c>
      <c r="L269" s="17">
        <f t="shared" si="38"/>
        <v>-36</v>
      </c>
      <c r="M269" s="17" t="str">
        <f t="shared" si="39"/>
        <v>FALTANTE 36 UNIDADES</v>
      </c>
      <c r="N269" s="17"/>
      <c r="O269" s="17"/>
      <c r="P269" s="17"/>
      <c r="Q269" s="41">
        <f t="shared" si="40"/>
        <v>0</v>
      </c>
      <c r="R269" s="44"/>
      <c r="S269" s="10" t="str">
        <f t="shared" si="41"/>
        <v>NO ALMACENAR</v>
      </c>
    </row>
    <row r="270" spans="1:19" ht="112" customHeight="1">
      <c r="A270" s="10" t="s">
        <v>471</v>
      </c>
      <c r="B270" s="10"/>
      <c r="C270" s="10" t="s">
        <v>472</v>
      </c>
      <c r="D270" s="12">
        <v>1</v>
      </c>
      <c r="E270" s="10">
        <v>12</v>
      </c>
      <c r="F270" s="13">
        <f t="shared" si="42"/>
        <v>12</v>
      </c>
      <c r="G270" s="14">
        <v>23.3</v>
      </c>
      <c r="H270" s="15">
        <f t="shared" si="43"/>
        <v>14.616090000000002</v>
      </c>
      <c r="I270" s="16">
        <v>39</v>
      </c>
      <c r="J270" s="17"/>
      <c r="K270" s="17">
        <f t="shared" si="37"/>
        <v>12</v>
      </c>
      <c r="L270" s="17">
        <f t="shared" si="38"/>
        <v>-12</v>
      </c>
      <c r="M270" s="17" t="str">
        <f t="shared" si="39"/>
        <v>FALTANTE 12 UNIDADES</v>
      </c>
      <c r="N270" s="17"/>
      <c r="O270" s="17"/>
      <c r="P270" s="17"/>
      <c r="Q270" s="41">
        <f t="shared" si="40"/>
        <v>0</v>
      </c>
      <c r="R270" s="44"/>
      <c r="S270" s="10" t="str">
        <f t="shared" si="41"/>
        <v>NO ALMACENAR</v>
      </c>
    </row>
    <row r="271" spans="1:19" ht="177" customHeight="1">
      <c r="A271" s="10" t="s">
        <v>473</v>
      </c>
      <c r="B271" s="10"/>
      <c r="C271" s="10" t="s">
        <v>474</v>
      </c>
      <c r="D271" s="12">
        <v>1</v>
      </c>
      <c r="E271" s="10">
        <v>32</v>
      </c>
      <c r="F271" s="13">
        <f t="shared" si="42"/>
        <v>32</v>
      </c>
      <c r="G271" s="14">
        <v>14.8</v>
      </c>
      <c r="H271" s="15">
        <f t="shared" si="43"/>
        <v>9.284040000000001</v>
      </c>
      <c r="I271" s="16">
        <v>25</v>
      </c>
      <c r="J271" s="17"/>
      <c r="K271" s="17">
        <f t="shared" si="37"/>
        <v>32</v>
      </c>
      <c r="L271" s="17">
        <f t="shared" si="38"/>
        <v>-32</v>
      </c>
      <c r="M271" s="17" t="str">
        <f t="shared" si="39"/>
        <v>FALTANTE 32 UNIDADES</v>
      </c>
      <c r="N271" s="17"/>
      <c r="O271" s="17"/>
      <c r="P271" s="17"/>
      <c r="Q271" s="41">
        <f t="shared" si="40"/>
        <v>0</v>
      </c>
      <c r="R271" s="44"/>
      <c r="S271" s="10" t="str">
        <f t="shared" si="41"/>
        <v>NO ALMACENAR</v>
      </c>
    </row>
    <row r="272" spans="1:19" ht="77" customHeight="1">
      <c r="A272" s="10" t="s">
        <v>475</v>
      </c>
      <c r="B272" s="10"/>
      <c r="C272" s="10" t="s">
        <v>476</v>
      </c>
      <c r="D272" s="12">
        <v>1</v>
      </c>
      <c r="E272" s="10">
        <v>18</v>
      </c>
      <c r="F272" s="13">
        <f t="shared" si="42"/>
        <v>18</v>
      </c>
      <c r="G272" s="14">
        <v>32.299999999999997</v>
      </c>
      <c r="H272" s="15">
        <f t="shared" si="43"/>
        <v>20.261789999999998</v>
      </c>
      <c r="I272" s="16">
        <v>55</v>
      </c>
      <c r="J272" s="17"/>
      <c r="K272" s="17">
        <f t="shared" si="37"/>
        <v>18</v>
      </c>
      <c r="L272" s="17">
        <f t="shared" si="38"/>
        <v>-18</v>
      </c>
      <c r="M272" s="17" t="str">
        <f t="shared" si="39"/>
        <v>FALTANTE 18 UNIDADES</v>
      </c>
      <c r="N272" s="17"/>
      <c r="O272" s="17"/>
      <c r="P272" s="17"/>
      <c r="Q272" s="41">
        <f t="shared" si="40"/>
        <v>0</v>
      </c>
      <c r="R272" s="44"/>
      <c r="S272" s="10" t="str">
        <f t="shared" si="41"/>
        <v>NO ALMACENAR</v>
      </c>
    </row>
    <row r="273" spans="1:19" ht="90" customHeight="1">
      <c r="A273" s="10" t="s">
        <v>477</v>
      </c>
      <c r="B273" s="10"/>
      <c r="C273" s="10" t="s">
        <v>478</v>
      </c>
      <c r="D273" s="12">
        <v>1</v>
      </c>
      <c r="E273" s="10">
        <v>32</v>
      </c>
      <c r="F273" s="13">
        <f t="shared" si="42"/>
        <v>32</v>
      </c>
      <c r="G273" s="14">
        <v>18.8</v>
      </c>
      <c r="H273" s="15">
        <f t="shared" si="43"/>
        <v>11.793240000000001</v>
      </c>
      <c r="I273" s="16">
        <v>35</v>
      </c>
      <c r="J273" s="17"/>
      <c r="K273" s="17">
        <f t="shared" si="37"/>
        <v>32</v>
      </c>
      <c r="L273" s="17">
        <f t="shared" si="38"/>
        <v>-32</v>
      </c>
      <c r="M273" s="17" t="str">
        <f t="shared" si="39"/>
        <v>FALTANTE 32 UNIDADES</v>
      </c>
      <c r="N273" s="17"/>
      <c r="O273" s="17"/>
      <c r="P273" s="17"/>
      <c r="Q273" s="41">
        <f t="shared" si="40"/>
        <v>0</v>
      </c>
      <c r="R273" s="44"/>
      <c r="S273" s="10" t="str">
        <f t="shared" si="41"/>
        <v>NO ALMACENAR</v>
      </c>
    </row>
    <row r="274" spans="1:19" ht="99" customHeight="1">
      <c r="A274" s="10" t="s">
        <v>479</v>
      </c>
      <c r="B274" s="10"/>
      <c r="C274" s="10" t="s">
        <v>480</v>
      </c>
      <c r="D274" s="12">
        <v>1</v>
      </c>
      <c r="E274" s="10">
        <v>18</v>
      </c>
      <c r="F274" s="13">
        <f t="shared" si="42"/>
        <v>18</v>
      </c>
      <c r="G274" s="14">
        <v>27.3</v>
      </c>
      <c r="H274" s="15">
        <f t="shared" si="43"/>
        <v>17.12529</v>
      </c>
      <c r="I274" s="16">
        <v>49</v>
      </c>
      <c r="J274" s="17"/>
      <c r="K274" s="17">
        <f t="shared" si="37"/>
        <v>18</v>
      </c>
      <c r="L274" s="17">
        <f t="shared" si="38"/>
        <v>-18</v>
      </c>
      <c r="M274" s="17" t="str">
        <f t="shared" si="39"/>
        <v>FALTANTE 18 UNIDADES</v>
      </c>
      <c r="N274" s="17"/>
      <c r="O274" s="17"/>
      <c r="P274" s="17"/>
      <c r="Q274" s="41">
        <f t="shared" si="40"/>
        <v>0</v>
      </c>
      <c r="R274" s="44"/>
      <c r="S274" s="10" t="str">
        <f t="shared" si="41"/>
        <v>NO ALMACENAR</v>
      </c>
    </row>
    <row r="275" spans="1:19" ht="100" customHeight="1">
      <c r="A275" s="10" t="s">
        <v>481</v>
      </c>
      <c r="B275" s="10"/>
      <c r="C275" s="10" t="s">
        <v>482</v>
      </c>
      <c r="D275" s="12">
        <v>1</v>
      </c>
      <c r="E275" s="10">
        <v>24</v>
      </c>
      <c r="F275" s="13">
        <f t="shared" si="42"/>
        <v>24</v>
      </c>
      <c r="G275" s="14">
        <v>17.3</v>
      </c>
      <c r="H275" s="15">
        <f t="shared" si="43"/>
        <v>10.85229</v>
      </c>
      <c r="I275" s="16">
        <v>29</v>
      </c>
      <c r="J275" s="17"/>
      <c r="K275" s="17">
        <f t="shared" si="37"/>
        <v>24</v>
      </c>
      <c r="L275" s="17">
        <f t="shared" si="38"/>
        <v>-24</v>
      </c>
      <c r="M275" s="17" t="str">
        <f t="shared" si="39"/>
        <v>FALTANTE 24 UNIDADES</v>
      </c>
      <c r="N275" s="17"/>
      <c r="O275" s="17"/>
      <c r="P275" s="17"/>
      <c r="Q275" s="41">
        <f t="shared" si="40"/>
        <v>0</v>
      </c>
      <c r="R275" s="44"/>
      <c r="S275" s="10" t="str">
        <f t="shared" si="41"/>
        <v>NO ALMACENAR</v>
      </c>
    </row>
    <row r="276" spans="1:19" ht="82" customHeight="1">
      <c r="A276" s="10" t="s">
        <v>483</v>
      </c>
      <c r="B276" s="10"/>
      <c r="C276" s="10" t="s">
        <v>484</v>
      </c>
      <c r="D276" s="12">
        <v>1</v>
      </c>
      <c r="E276" s="10">
        <v>24</v>
      </c>
      <c r="F276" s="13">
        <f t="shared" si="42"/>
        <v>24</v>
      </c>
      <c r="G276" s="14">
        <v>24.3</v>
      </c>
      <c r="H276" s="15">
        <f t="shared" si="43"/>
        <v>15.24339</v>
      </c>
      <c r="I276" s="16">
        <v>40</v>
      </c>
      <c r="J276" s="17"/>
      <c r="K276" s="17">
        <f t="shared" si="37"/>
        <v>24</v>
      </c>
      <c r="L276" s="17">
        <f t="shared" si="38"/>
        <v>-24</v>
      </c>
      <c r="M276" s="17" t="str">
        <f t="shared" si="39"/>
        <v>FALTANTE 24 UNIDADES</v>
      </c>
      <c r="N276" s="17"/>
      <c r="O276" s="17"/>
      <c r="P276" s="17"/>
      <c r="Q276" s="41">
        <f t="shared" si="40"/>
        <v>0</v>
      </c>
      <c r="R276" s="44"/>
      <c r="S276" s="10" t="str">
        <f t="shared" si="41"/>
        <v>NO ALMACENAR</v>
      </c>
    </row>
    <row r="277" spans="1:19" ht="92" customHeight="1">
      <c r="A277" s="10" t="s">
        <v>485</v>
      </c>
      <c r="B277" s="10"/>
      <c r="C277" s="10" t="s">
        <v>486</v>
      </c>
      <c r="D277" s="12">
        <v>1</v>
      </c>
      <c r="E277" s="10">
        <v>36</v>
      </c>
      <c r="F277" s="13">
        <f t="shared" si="42"/>
        <v>36</v>
      </c>
      <c r="G277" s="14">
        <v>16.8</v>
      </c>
      <c r="H277" s="15">
        <f t="shared" si="43"/>
        <v>10.538640000000001</v>
      </c>
      <c r="I277" s="16">
        <v>29</v>
      </c>
      <c r="J277" s="17"/>
      <c r="K277" s="17">
        <f t="shared" si="37"/>
        <v>36</v>
      </c>
      <c r="L277" s="17">
        <f t="shared" si="38"/>
        <v>-36</v>
      </c>
      <c r="M277" s="17" t="str">
        <f t="shared" si="39"/>
        <v>FALTANTE 36 UNIDADES</v>
      </c>
      <c r="N277" s="17"/>
      <c r="O277" s="17"/>
      <c r="P277" s="17"/>
      <c r="Q277" s="41">
        <f t="shared" si="40"/>
        <v>0</v>
      </c>
      <c r="R277" s="44"/>
      <c r="S277" s="10" t="str">
        <f t="shared" si="41"/>
        <v>NO ALMACENAR</v>
      </c>
    </row>
    <row r="278" spans="1:19" ht="113" customHeight="1">
      <c r="A278" s="10" t="s">
        <v>487</v>
      </c>
      <c r="B278" s="10"/>
      <c r="C278" s="10" t="s">
        <v>488</v>
      </c>
      <c r="D278" s="12">
        <v>1</v>
      </c>
      <c r="E278" s="10">
        <v>24</v>
      </c>
      <c r="F278" s="13">
        <f t="shared" si="42"/>
        <v>24</v>
      </c>
      <c r="G278" s="14">
        <v>31.3</v>
      </c>
      <c r="H278" s="15">
        <f t="shared" si="43"/>
        <v>19.63449</v>
      </c>
      <c r="I278" s="16">
        <v>55</v>
      </c>
      <c r="J278" s="17"/>
      <c r="K278" s="17">
        <f t="shared" si="37"/>
        <v>24</v>
      </c>
      <c r="L278" s="17">
        <f t="shared" si="38"/>
        <v>-24</v>
      </c>
      <c r="M278" s="17" t="str">
        <f t="shared" si="39"/>
        <v>FALTANTE 24 UNIDADES</v>
      </c>
      <c r="N278" s="17"/>
      <c r="O278" s="17"/>
      <c r="P278" s="17"/>
      <c r="Q278" s="41">
        <f t="shared" si="40"/>
        <v>0</v>
      </c>
      <c r="R278" s="44"/>
      <c r="S278" s="10" t="str">
        <f t="shared" si="41"/>
        <v>NO ALMACENAR</v>
      </c>
    </row>
    <row r="279" spans="1:19" ht="148" customHeight="1">
      <c r="A279" s="10" t="s">
        <v>489</v>
      </c>
      <c r="B279" s="10"/>
      <c r="C279" s="10" t="s">
        <v>490</v>
      </c>
      <c r="D279" s="12">
        <v>1</v>
      </c>
      <c r="E279" s="10">
        <v>36</v>
      </c>
      <c r="F279" s="13">
        <f t="shared" si="42"/>
        <v>36</v>
      </c>
      <c r="G279" s="14">
        <v>19.3</v>
      </c>
      <c r="H279" s="15">
        <f t="shared" si="43"/>
        <v>12.10689</v>
      </c>
      <c r="I279" s="16">
        <v>35</v>
      </c>
      <c r="J279" s="17"/>
      <c r="K279" s="17">
        <f t="shared" si="37"/>
        <v>36</v>
      </c>
      <c r="L279" s="17">
        <f t="shared" si="38"/>
        <v>-36</v>
      </c>
      <c r="M279" s="17" t="str">
        <f t="shared" si="39"/>
        <v>FALTANTE 36 UNIDADES</v>
      </c>
      <c r="N279" s="17"/>
      <c r="O279" s="17"/>
      <c r="P279" s="17"/>
      <c r="Q279" s="41">
        <f t="shared" si="40"/>
        <v>0</v>
      </c>
      <c r="R279" s="44"/>
      <c r="S279" s="10" t="str">
        <f t="shared" si="41"/>
        <v>NO ALMACENAR</v>
      </c>
    </row>
    <row r="280" spans="1:19" ht="147" customHeight="1">
      <c r="A280" s="10" t="s">
        <v>491</v>
      </c>
      <c r="B280" s="10"/>
      <c r="C280" s="10" t="s">
        <v>492</v>
      </c>
      <c r="D280" s="12">
        <v>1</v>
      </c>
      <c r="E280" s="10">
        <v>24</v>
      </c>
      <c r="F280" s="13">
        <f t="shared" si="42"/>
        <v>24</v>
      </c>
      <c r="G280" s="14">
        <v>31.3</v>
      </c>
      <c r="H280" s="15">
        <f t="shared" si="43"/>
        <v>19.63449</v>
      </c>
      <c r="I280" s="16">
        <v>55</v>
      </c>
      <c r="J280" s="17"/>
      <c r="K280" s="17">
        <f t="shared" si="37"/>
        <v>24</v>
      </c>
      <c r="L280" s="17">
        <f t="shared" si="38"/>
        <v>-24</v>
      </c>
      <c r="M280" s="17" t="str">
        <f t="shared" si="39"/>
        <v>FALTANTE 24 UNIDADES</v>
      </c>
      <c r="N280" s="17"/>
      <c r="O280" s="17"/>
      <c r="P280" s="17"/>
      <c r="Q280" s="41">
        <f t="shared" si="40"/>
        <v>0</v>
      </c>
      <c r="R280" s="44"/>
      <c r="S280" s="10" t="str">
        <f t="shared" si="41"/>
        <v>NO ALMACENAR</v>
      </c>
    </row>
    <row r="281" spans="1:19" ht="133" customHeight="1">
      <c r="A281" s="10" t="s">
        <v>493</v>
      </c>
      <c r="B281" s="10"/>
      <c r="C281" s="10" t="s">
        <v>494</v>
      </c>
      <c r="D281" s="12">
        <v>2</v>
      </c>
      <c r="E281" s="10">
        <v>18</v>
      </c>
      <c r="F281" s="13">
        <f t="shared" si="42"/>
        <v>36</v>
      </c>
      <c r="G281" s="14">
        <v>25.3</v>
      </c>
      <c r="H281" s="15">
        <f t="shared" si="43"/>
        <v>15.87069</v>
      </c>
      <c r="I281" s="16">
        <v>45</v>
      </c>
      <c r="J281" s="17"/>
      <c r="K281" s="17">
        <f t="shared" si="37"/>
        <v>36</v>
      </c>
      <c r="L281" s="17">
        <f t="shared" si="38"/>
        <v>-36</v>
      </c>
      <c r="M281" s="17" t="str">
        <f t="shared" si="39"/>
        <v>FALTANTE 36 UNIDADES</v>
      </c>
      <c r="N281" s="17"/>
      <c r="O281" s="17"/>
      <c r="P281" s="17"/>
      <c r="Q281" s="41">
        <f t="shared" si="40"/>
        <v>0</v>
      </c>
      <c r="R281" s="44"/>
      <c r="S281" s="10" t="str">
        <f t="shared" si="41"/>
        <v>NO ALMACENAR</v>
      </c>
    </row>
    <row r="282" spans="1:19" ht="102" customHeight="1">
      <c r="A282" s="10" t="s">
        <v>495</v>
      </c>
      <c r="B282" s="10"/>
      <c r="C282" s="10" t="s">
        <v>496</v>
      </c>
      <c r="D282" s="12">
        <v>2</v>
      </c>
      <c r="E282" s="10">
        <v>24</v>
      </c>
      <c r="F282" s="13">
        <f t="shared" si="42"/>
        <v>48</v>
      </c>
      <c r="G282" s="14">
        <v>18.3</v>
      </c>
      <c r="H282" s="15">
        <f t="shared" si="43"/>
        <v>11.47959</v>
      </c>
      <c r="I282" s="16">
        <v>29</v>
      </c>
      <c r="J282" s="17"/>
      <c r="K282" s="17">
        <f t="shared" si="37"/>
        <v>48</v>
      </c>
      <c r="L282" s="17">
        <f t="shared" si="38"/>
        <v>-48</v>
      </c>
      <c r="M282" s="17" t="str">
        <f t="shared" si="39"/>
        <v>FALTANTE 48 UNIDADES</v>
      </c>
      <c r="N282" s="17"/>
      <c r="O282" s="17"/>
      <c r="P282" s="17"/>
      <c r="Q282" s="41">
        <f t="shared" si="40"/>
        <v>0</v>
      </c>
      <c r="R282" s="44"/>
      <c r="S282" s="10" t="str">
        <f t="shared" si="41"/>
        <v>NO ALMACENAR</v>
      </c>
    </row>
    <row r="283" spans="1:19" ht="107" customHeight="1">
      <c r="A283" s="10" t="s">
        <v>497</v>
      </c>
      <c r="B283" s="10"/>
      <c r="C283" s="10" t="s">
        <v>498</v>
      </c>
      <c r="D283" s="12">
        <v>2</v>
      </c>
      <c r="E283" s="10">
        <v>18</v>
      </c>
      <c r="F283" s="13">
        <f t="shared" si="42"/>
        <v>36</v>
      </c>
      <c r="G283" s="14">
        <v>23.3</v>
      </c>
      <c r="H283" s="15">
        <f t="shared" si="43"/>
        <v>14.616090000000002</v>
      </c>
      <c r="I283" s="16">
        <v>39</v>
      </c>
      <c r="J283" s="17"/>
      <c r="K283" s="17">
        <f t="shared" si="37"/>
        <v>36</v>
      </c>
      <c r="L283" s="17">
        <f t="shared" si="38"/>
        <v>-36</v>
      </c>
      <c r="M283" s="17" t="str">
        <f t="shared" si="39"/>
        <v>FALTANTE 36 UNIDADES</v>
      </c>
      <c r="N283" s="17"/>
      <c r="O283" s="17"/>
      <c r="P283" s="17"/>
      <c r="Q283" s="41">
        <f t="shared" si="40"/>
        <v>0</v>
      </c>
      <c r="R283" s="44"/>
      <c r="S283" s="10" t="str">
        <f t="shared" si="41"/>
        <v>NO ALMACENAR</v>
      </c>
    </row>
    <row r="284" spans="1:19" ht="93" customHeight="1">
      <c r="A284" s="10" t="s">
        <v>499</v>
      </c>
      <c r="B284" s="10"/>
      <c r="C284" s="10" t="s">
        <v>500</v>
      </c>
      <c r="D284" s="12">
        <v>2</v>
      </c>
      <c r="E284" s="10">
        <v>18</v>
      </c>
      <c r="F284" s="13">
        <f t="shared" si="42"/>
        <v>36</v>
      </c>
      <c r="G284" s="14">
        <v>22.3</v>
      </c>
      <c r="H284" s="15">
        <f t="shared" si="43"/>
        <v>13.988790000000002</v>
      </c>
      <c r="I284" s="16">
        <v>39</v>
      </c>
      <c r="J284" s="17"/>
      <c r="K284" s="17">
        <f t="shared" si="37"/>
        <v>36</v>
      </c>
      <c r="L284" s="17">
        <f t="shared" si="38"/>
        <v>-36</v>
      </c>
      <c r="M284" s="17" t="str">
        <f t="shared" si="39"/>
        <v>FALTANTE 36 UNIDADES</v>
      </c>
      <c r="N284" s="17"/>
      <c r="O284" s="17"/>
      <c r="P284" s="17"/>
      <c r="Q284" s="41">
        <f t="shared" si="40"/>
        <v>0</v>
      </c>
      <c r="R284" s="44"/>
      <c r="S284" s="10" t="str">
        <f t="shared" si="41"/>
        <v>NO ALMACENAR</v>
      </c>
    </row>
    <row r="285" spans="1:19" ht="174" customHeight="1">
      <c r="A285" s="10" t="s">
        <v>501</v>
      </c>
      <c r="B285" s="10"/>
      <c r="C285" s="10" t="s">
        <v>502</v>
      </c>
      <c r="D285" s="12">
        <v>1</v>
      </c>
      <c r="E285" s="10">
        <v>16</v>
      </c>
      <c r="F285" s="13">
        <f t="shared" si="42"/>
        <v>16</v>
      </c>
      <c r="G285" s="14">
        <v>42.3</v>
      </c>
      <c r="H285" s="15">
        <f t="shared" si="43"/>
        <v>26.534790000000001</v>
      </c>
      <c r="I285" s="16">
        <v>69</v>
      </c>
      <c r="J285" s="17"/>
      <c r="K285" s="17">
        <f t="shared" si="37"/>
        <v>16</v>
      </c>
      <c r="L285" s="17">
        <f t="shared" si="38"/>
        <v>-16</v>
      </c>
      <c r="M285" s="17" t="str">
        <f t="shared" si="39"/>
        <v>FALTANTE 16 UNIDADES</v>
      </c>
      <c r="N285" s="17"/>
      <c r="O285" s="17"/>
      <c r="P285" s="17"/>
      <c r="Q285" s="41">
        <f t="shared" si="40"/>
        <v>0</v>
      </c>
      <c r="R285" s="44"/>
      <c r="S285" s="10" t="str">
        <f t="shared" si="41"/>
        <v>NO ALMACENAR</v>
      </c>
    </row>
    <row r="286" spans="1:19" ht="101" customHeight="1">
      <c r="A286" s="10" t="s">
        <v>503</v>
      </c>
      <c r="B286" s="10"/>
      <c r="C286" s="10" t="s">
        <v>504</v>
      </c>
      <c r="D286" s="12">
        <v>2</v>
      </c>
      <c r="E286" s="10">
        <v>18</v>
      </c>
      <c r="F286" s="13">
        <f t="shared" si="42"/>
        <v>36</v>
      </c>
      <c r="G286" s="14">
        <v>35.299999999999997</v>
      </c>
      <c r="H286" s="15">
        <f t="shared" si="43"/>
        <v>22.143689999999999</v>
      </c>
      <c r="I286" s="16">
        <v>59</v>
      </c>
      <c r="J286" s="17"/>
      <c r="K286" s="17">
        <f t="shared" si="37"/>
        <v>36</v>
      </c>
      <c r="L286" s="17">
        <f t="shared" si="38"/>
        <v>-36</v>
      </c>
      <c r="M286" s="17" t="str">
        <f t="shared" si="39"/>
        <v>FALTANTE 36 UNIDADES</v>
      </c>
      <c r="N286" s="17"/>
      <c r="O286" s="17"/>
      <c r="P286" s="17"/>
      <c r="Q286" s="41">
        <f t="shared" si="40"/>
        <v>0</v>
      </c>
      <c r="R286" s="44"/>
      <c r="S286" s="10" t="str">
        <f t="shared" si="41"/>
        <v>NO ALMACENAR</v>
      </c>
    </row>
    <row r="287" spans="1:19" ht="94" customHeight="1">
      <c r="A287" s="10" t="s">
        <v>505</v>
      </c>
      <c r="B287" s="10"/>
      <c r="C287" s="10" t="s">
        <v>506</v>
      </c>
      <c r="D287" s="12">
        <v>2</v>
      </c>
      <c r="E287" s="10">
        <v>24</v>
      </c>
      <c r="F287" s="13">
        <f t="shared" si="42"/>
        <v>48</v>
      </c>
      <c r="G287" s="14">
        <v>22.3</v>
      </c>
      <c r="H287" s="15">
        <f t="shared" si="43"/>
        <v>13.988790000000002</v>
      </c>
      <c r="I287" s="16">
        <v>39</v>
      </c>
      <c r="J287" s="17"/>
      <c r="K287" s="17">
        <f t="shared" si="37"/>
        <v>48</v>
      </c>
      <c r="L287" s="17">
        <f t="shared" si="38"/>
        <v>-48</v>
      </c>
      <c r="M287" s="17" t="str">
        <f t="shared" si="39"/>
        <v>FALTANTE 48 UNIDADES</v>
      </c>
      <c r="N287" s="17"/>
      <c r="O287" s="17"/>
      <c r="P287" s="17"/>
      <c r="Q287" s="41">
        <f t="shared" si="40"/>
        <v>0</v>
      </c>
      <c r="R287" s="44"/>
      <c r="S287" s="10" t="str">
        <f t="shared" si="41"/>
        <v>NO ALMACENAR</v>
      </c>
    </row>
    <row r="288" spans="1:19" ht="77" customHeight="1">
      <c r="A288" s="10" t="s">
        <v>507</v>
      </c>
      <c r="B288" s="10"/>
      <c r="C288" s="10" t="s">
        <v>508</v>
      </c>
      <c r="D288" s="12">
        <v>1</v>
      </c>
      <c r="E288" s="10">
        <v>6</v>
      </c>
      <c r="F288" s="13">
        <f t="shared" si="42"/>
        <v>6</v>
      </c>
      <c r="G288" s="14">
        <v>57.3</v>
      </c>
      <c r="H288" s="15">
        <f t="shared" si="43"/>
        <v>35.944289999999995</v>
      </c>
      <c r="I288" s="16">
        <v>95</v>
      </c>
      <c r="J288" s="17"/>
      <c r="K288" s="17">
        <f t="shared" si="37"/>
        <v>6</v>
      </c>
      <c r="L288" s="17">
        <f t="shared" si="38"/>
        <v>-6</v>
      </c>
      <c r="M288" s="17" t="str">
        <f t="shared" si="39"/>
        <v>FALTANTE 6 UNIDADES</v>
      </c>
      <c r="N288" s="17"/>
      <c r="O288" s="17"/>
      <c r="P288" s="17"/>
      <c r="Q288" s="41">
        <f t="shared" si="40"/>
        <v>0</v>
      </c>
      <c r="R288" s="44"/>
      <c r="S288" s="10" t="str">
        <f t="shared" si="41"/>
        <v>NO ALMACENAR</v>
      </c>
    </row>
    <row r="289" spans="1:19" ht="84" customHeight="1">
      <c r="A289" s="10" t="s">
        <v>509</v>
      </c>
      <c r="B289" s="10"/>
      <c r="C289" s="10" t="s">
        <v>510</v>
      </c>
      <c r="D289" s="12">
        <v>1</v>
      </c>
      <c r="E289" s="10">
        <v>6</v>
      </c>
      <c r="F289" s="13">
        <f t="shared" si="42"/>
        <v>6</v>
      </c>
      <c r="G289" s="14">
        <v>67.3</v>
      </c>
      <c r="H289" s="15">
        <f t="shared" si="43"/>
        <v>42.217289999999998</v>
      </c>
      <c r="I289" s="16">
        <v>115</v>
      </c>
      <c r="J289" s="17"/>
      <c r="K289" s="17">
        <f t="shared" si="37"/>
        <v>6</v>
      </c>
      <c r="L289" s="17">
        <f t="shared" si="38"/>
        <v>-6</v>
      </c>
      <c r="M289" s="17" t="str">
        <f t="shared" si="39"/>
        <v>FALTANTE 6 UNIDADES</v>
      </c>
      <c r="N289" s="17"/>
      <c r="O289" s="17"/>
      <c r="P289" s="17"/>
      <c r="Q289" s="41">
        <f t="shared" si="40"/>
        <v>0</v>
      </c>
      <c r="R289" s="44"/>
      <c r="S289" s="10" t="str">
        <f t="shared" si="41"/>
        <v>NO ALMACENAR</v>
      </c>
    </row>
    <row r="290" spans="1:19" ht="154" customHeight="1">
      <c r="A290" s="10" t="s">
        <v>511</v>
      </c>
      <c r="B290" s="10"/>
      <c r="C290" s="10" t="s">
        <v>512</v>
      </c>
      <c r="D290" s="12">
        <v>2</v>
      </c>
      <c r="E290" s="10">
        <v>12</v>
      </c>
      <c r="F290" s="13">
        <f t="shared" si="42"/>
        <v>24</v>
      </c>
      <c r="G290" s="14">
        <v>37.299999999999997</v>
      </c>
      <c r="H290" s="15">
        <f t="shared" si="43"/>
        <v>23.398289999999999</v>
      </c>
      <c r="I290" s="16">
        <v>59</v>
      </c>
      <c r="J290" s="17"/>
      <c r="K290" s="17">
        <f t="shared" si="37"/>
        <v>24</v>
      </c>
      <c r="L290" s="17">
        <f t="shared" si="38"/>
        <v>-24</v>
      </c>
      <c r="M290" s="17" t="str">
        <f t="shared" si="39"/>
        <v>FALTANTE 24 UNIDADES</v>
      </c>
      <c r="N290" s="17"/>
      <c r="O290" s="17"/>
      <c r="P290" s="17"/>
      <c r="Q290" s="41">
        <f t="shared" si="40"/>
        <v>0</v>
      </c>
      <c r="R290" s="44"/>
      <c r="S290" s="10" t="str">
        <f t="shared" si="41"/>
        <v>NO ALMACENAR</v>
      </c>
    </row>
    <row r="291" spans="1:19" ht="189" customHeight="1">
      <c r="A291" s="10" t="s">
        <v>513</v>
      </c>
      <c r="B291" s="10"/>
      <c r="C291" s="10" t="s">
        <v>514</v>
      </c>
      <c r="D291" s="12">
        <v>2</v>
      </c>
      <c r="E291" s="10">
        <v>12</v>
      </c>
      <c r="F291" s="13">
        <f t="shared" si="42"/>
        <v>24</v>
      </c>
      <c r="G291" s="14">
        <v>32.299999999999997</v>
      </c>
      <c r="H291" s="15">
        <f t="shared" si="43"/>
        <v>20.261789999999998</v>
      </c>
      <c r="I291" s="16">
        <v>55</v>
      </c>
      <c r="J291" s="17"/>
      <c r="K291" s="17">
        <f t="shared" si="37"/>
        <v>24</v>
      </c>
      <c r="L291" s="17">
        <f t="shared" si="38"/>
        <v>-24</v>
      </c>
      <c r="M291" s="17" t="str">
        <f t="shared" si="39"/>
        <v>FALTANTE 24 UNIDADES</v>
      </c>
      <c r="N291" s="17"/>
      <c r="O291" s="17"/>
      <c r="P291" s="17"/>
      <c r="Q291" s="41">
        <f t="shared" si="40"/>
        <v>0</v>
      </c>
      <c r="R291" s="44"/>
      <c r="S291" s="10" t="str">
        <f t="shared" si="41"/>
        <v>NO ALMACENAR</v>
      </c>
    </row>
    <row r="292" spans="1:19" ht="105" customHeight="1">
      <c r="A292" s="10" t="s">
        <v>515</v>
      </c>
      <c r="B292" s="10"/>
      <c r="C292" s="10" t="s">
        <v>516</v>
      </c>
      <c r="D292" s="12">
        <v>2</v>
      </c>
      <c r="E292" s="10">
        <v>18</v>
      </c>
      <c r="F292" s="13">
        <f t="shared" si="42"/>
        <v>36</v>
      </c>
      <c r="G292" s="14">
        <v>19.3</v>
      </c>
      <c r="H292" s="15">
        <f t="shared" si="43"/>
        <v>12.10689</v>
      </c>
      <c r="I292" s="16">
        <v>35</v>
      </c>
      <c r="J292" s="17"/>
      <c r="K292" s="17">
        <f t="shared" si="37"/>
        <v>36</v>
      </c>
      <c r="L292" s="17">
        <f t="shared" si="38"/>
        <v>-36</v>
      </c>
      <c r="M292" s="17" t="str">
        <f t="shared" si="39"/>
        <v>FALTANTE 36 UNIDADES</v>
      </c>
      <c r="N292" s="17"/>
      <c r="O292" s="17"/>
      <c r="P292" s="17"/>
      <c r="Q292" s="41">
        <f t="shared" si="40"/>
        <v>0</v>
      </c>
      <c r="R292" s="44"/>
      <c r="S292" s="10" t="str">
        <f t="shared" si="41"/>
        <v>NO ALMACENAR</v>
      </c>
    </row>
    <row r="293" spans="1:19" ht="79" customHeight="1">
      <c r="A293" s="10" t="s">
        <v>517</v>
      </c>
      <c r="B293" s="10"/>
      <c r="C293" s="10" t="s">
        <v>518</v>
      </c>
      <c r="D293" s="12">
        <v>1</v>
      </c>
      <c r="E293" s="10">
        <v>24</v>
      </c>
      <c r="F293" s="13">
        <f t="shared" si="42"/>
        <v>24</v>
      </c>
      <c r="G293" s="14">
        <v>22.3</v>
      </c>
      <c r="H293" s="15">
        <f t="shared" si="43"/>
        <v>13.988790000000002</v>
      </c>
      <c r="I293" s="16">
        <v>39</v>
      </c>
      <c r="J293" s="17"/>
      <c r="K293" s="17">
        <f t="shared" si="37"/>
        <v>24</v>
      </c>
      <c r="L293" s="17">
        <f t="shared" si="38"/>
        <v>-24</v>
      </c>
      <c r="M293" s="17" t="str">
        <f t="shared" si="39"/>
        <v>FALTANTE 24 UNIDADES</v>
      </c>
      <c r="N293" s="17"/>
      <c r="O293" s="17"/>
      <c r="P293" s="17"/>
      <c r="Q293" s="41">
        <f t="shared" si="40"/>
        <v>0</v>
      </c>
      <c r="R293" s="44"/>
      <c r="S293" s="10" t="str">
        <f t="shared" si="41"/>
        <v>NO ALMACENAR</v>
      </c>
    </row>
    <row r="294" spans="1:19" ht="82" customHeight="1">
      <c r="A294" s="10" t="s">
        <v>519</v>
      </c>
      <c r="B294" s="10"/>
      <c r="C294" s="10" t="s">
        <v>520</v>
      </c>
      <c r="D294" s="12">
        <v>1</v>
      </c>
      <c r="E294" s="10">
        <v>36</v>
      </c>
      <c r="F294" s="13">
        <f t="shared" si="42"/>
        <v>36</v>
      </c>
      <c r="G294" s="14">
        <v>12.8</v>
      </c>
      <c r="H294" s="15">
        <f t="shared" si="43"/>
        <v>8.029440000000001</v>
      </c>
      <c r="I294" s="16">
        <v>25</v>
      </c>
      <c r="J294" s="17"/>
      <c r="K294" s="17">
        <f t="shared" si="37"/>
        <v>36</v>
      </c>
      <c r="L294" s="17">
        <f t="shared" si="38"/>
        <v>-36</v>
      </c>
      <c r="M294" s="17" t="str">
        <f t="shared" si="39"/>
        <v>FALTANTE 36 UNIDADES</v>
      </c>
      <c r="N294" s="17"/>
      <c r="O294" s="17"/>
      <c r="P294" s="17"/>
      <c r="Q294" s="41">
        <f t="shared" si="40"/>
        <v>0</v>
      </c>
      <c r="R294" s="44"/>
      <c r="S294" s="10" t="str">
        <f t="shared" si="41"/>
        <v>NO ALMACENAR</v>
      </c>
    </row>
    <row r="295" spans="1:19" ht="91" customHeight="1">
      <c r="A295" s="10" t="s">
        <v>533</v>
      </c>
      <c r="B295" s="10"/>
      <c r="C295" s="10" t="s">
        <v>534</v>
      </c>
      <c r="D295" s="12">
        <v>1</v>
      </c>
      <c r="E295" s="10">
        <v>8</v>
      </c>
      <c r="F295" s="13">
        <f t="shared" ref="F295:F300" si="44">D295*E295</f>
        <v>8</v>
      </c>
      <c r="G295" s="14">
        <v>130</v>
      </c>
      <c r="H295" s="15">
        <f t="shared" si="43"/>
        <v>81.548999999999992</v>
      </c>
      <c r="I295" s="16">
        <v>199</v>
      </c>
      <c r="J295" s="17"/>
      <c r="K295" s="17">
        <f t="shared" si="37"/>
        <v>8</v>
      </c>
      <c r="L295" s="17">
        <f t="shared" si="38"/>
        <v>-8</v>
      </c>
      <c r="M295" s="17" t="str">
        <f t="shared" si="39"/>
        <v>FALTANTE 8 UNIDADES</v>
      </c>
      <c r="N295" s="17"/>
      <c r="O295" s="17"/>
      <c r="P295" s="17"/>
      <c r="Q295" s="41">
        <f t="shared" si="40"/>
        <v>0</v>
      </c>
      <c r="R295" s="44"/>
      <c r="S295" s="10" t="str">
        <f t="shared" si="41"/>
        <v>NO ALMACENAR</v>
      </c>
    </row>
    <row r="296" spans="1:19" ht="126" customHeight="1">
      <c r="A296" s="10" t="s">
        <v>535</v>
      </c>
      <c r="B296" s="10"/>
      <c r="C296" s="10" t="s">
        <v>536</v>
      </c>
      <c r="D296" s="12">
        <v>1</v>
      </c>
      <c r="E296" s="10">
        <v>8</v>
      </c>
      <c r="F296" s="13">
        <f t="shared" si="44"/>
        <v>8</v>
      </c>
      <c r="G296" s="14">
        <v>105</v>
      </c>
      <c r="H296" s="15">
        <f t="shared" si="43"/>
        <v>65.866500000000002</v>
      </c>
      <c r="I296" s="16">
        <v>159</v>
      </c>
      <c r="J296" s="17"/>
      <c r="K296" s="17">
        <f t="shared" si="37"/>
        <v>8</v>
      </c>
      <c r="L296" s="17">
        <f t="shared" si="38"/>
        <v>-8</v>
      </c>
      <c r="M296" s="17" t="str">
        <f t="shared" si="39"/>
        <v>FALTANTE 8 UNIDADES</v>
      </c>
      <c r="N296" s="17"/>
      <c r="O296" s="17"/>
      <c r="P296" s="17"/>
      <c r="Q296" s="41">
        <f t="shared" si="40"/>
        <v>0</v>
      </c>
      <c r="R296" s="44"/>
      <c r="S296" s="10" t="str">
        <f t="shared" si="41"/>
        <v>NO ALMACENAR</v>
      </c>
    </row>
    <row r="297" spans="1:19" ht="90" customHeight="1">
      <c r="A297" s="10" t="s">
        <v>537</v>
      </c>
      <c r="B297" s="10"/>
      <c r="C297" s="10" t="s">
        <v>538</v>
      </c>
      <c r="D297" s="33">
        <v>1</v>
      </c>
      <c r="E297" s="10">
        <v>36</v>
      </c>
      <c r="F297" s="13">
        <f t="shared" si="44"/>
        <v>36</v>
      </c>
      <c r="G297" s="14">
        <v>6.7</v>
      </c>
      <c r="H297" s="15">
        <f t="shared" si="43"/>
        <v>4.2029100000000001</v>
      </c>
      <c r="I297" s="16">
        <v>15</v>
      </c>
      <c r="J297" s="17"/>
      <c r="K297" s="17">
        <f t="shared" si="37"/>
        <v>36</v>
      </c>
      <c r="L297" s="17">
        <f t="shared" si="38"/>
        <v>-36</v>
      </c>
      <c r="M297" s="17" t="str">
        <f t="shared" si="39"/>
        <v>FALTANTE 36 UNIDADES</v>
      </c>
      <c r="N297" s="17"/>
      <c r="O297" s="17"/>
      <c r="P297" s="17"/>
      <c r="Q297" s="41">
        <f t="shared" si="40"/>
        <v>0</v>
      </c>
      <c r="R297" s="44"/>
      <c r="S297" s="10" t="str">
        <f t="shared" si="41"/>
        <v>NO ALMACENAR</v>
      </c>
    </row>
    <row r="298" spans="1:19" ht="76" customHeight="1">
      <c r="A298" s="10" t="s">
        <v>539</v>
      </c>
      <c r="B298" s="10"/>
      <c r="C298" s="10" t="s">
        <v>540</v>
      </c>
      <c r="D298" s="33">
        <v>1</v>
      </c>
      <c r="E298" s="10">
        <v>12</v>
      </c>
      <c r="F298" s="13">
        <f t="shared" si="44"/>
        <v>12</v>
      </c>
      <c r="G298" s="14">
        <v>18.2</v>
      </c>
      <c r="H298" s="15">
        <f t="shared" si="43"/>
        <v>11.41686</v>
      </c>
      <c r="I298" s="16">
        <v>29</v>
      </c>
      <c r="J298" s="17"/>
      <c r="K298" s="17">
        <f t="shared" si="37"/>
        <v>12</v>
      </c>
      <c r="L298" s="17">
        <f t="shared" si="38"/>
        <v>-12</v>
      </c>
      <c r="M298" s="17" t="str">
        <f t="shared" si="39"/>
        <v>FALTANTE 12 UNIDADES</v>
      </c>
      <c r="N298" s="17"/>
      <c r="O298" s="17"/>
      <c r="P298" s="17"/>
      <c r="Q298" s="41">
        <f t="shared" si="40"/>
        <v>0</v>
      </c>
      <c r="R298" s="44"/>
      <c r="S298" s="10" t="str">
        <f t="shared" si="41"/>
        <v>NO ALMACENAR</v>
      </c>
    </row>
    <row r="299" spans="1:19" ht="161" customHeight="1">
      <c r="A299" s="10" t="s">
        <v>541</v>
      </c>
      <c r="B299" s="10"/>
      <c r="C299" s="10" t="s">
        <v>542</v>
      </c>
      <c r="D299" s="33">
        <v>1</v>
      </c>
      <c r="E299" s="10">
        <v>18</v>
      </c>
      <c r="F299" s="13">
        <f t="shared" si="44"/>
        <v>18</v>
      </c>
      <c r="G299" s="14">
        <v>18.2</v>
      </c>
      <c r="H299" s="15">
        <f t="shared" si="43"/>
        <v>11.41686</v>
      </c>
      <c r="I299" s="16">
        <v>29</v>
      </c>
      <c r="J299" s="17"/>
      <c r="K299" s="17">
        <f t="shared" si="37"/>
        <v>18</v>
      </c>
      <c r="L299" s="17">
        <f t="shared" si="38"/>
        <v>-18</v>
      </c>
      <c r="M299" s="17" t="str">
        <f t="shared" si="39"/>
        <v>FALTANTE 18 UNIDADES</v>
      </c>
      <c r="N299" s="17"/>
      <c r="O299" s="17"/>
      <c r="P299" s="17"/>
      <c r="Q299" s="41">
        <f t="shared" si="40"/>
        <v>0</v>
      </c>
      <c r="R299" s="44"/>
      <c r="S299" s="10" t="str">
        <f t="shared" si="41"/>
        <v>NO ALMACENAR</v>
      </c>
    </row>
    <row r="300" spans="1:19" ht="93" customHeight="1">
      <c r="A300" s="10" t="s">
        <v>543</v>
      </c>
      <c r="B300" s="10"/>
      <c r="C300" s="10" t="s">
        <v>544</v>
      </c>
      <c r="D300" s="12">
        <v>2</v>
      </c>
      <c r="E300" s="10">
        <v>16</v>
      </c>
      <c r="F300" s="13">
        <f t="shared" si="44"/>
        <v>32</v>
      </c>
      <c r="G300" s="14">
        <v>37</v>
      </c>
      <c r="H300" s="15">
        <f t="shared" si="43"/>
        <v>23.210100000000001</v>
      </c>
      <c r="I300" s="16"/>
      <c r="J300" s="17"/>
      <c r="K300" s="17">
        <f t="shared" si="37"/>
        <v>32</v>
      </c>
      <c r="L300" s="17">
        <f t="shared" si="38"/>
        <v>-32</v>
      </c>
      <c r="M300" s="17" t="str">
        <f t="shared" si="39"/>
        <v>FALTANTE 32 UNIDADES</v>
      </c>
      <c r="N300" s="17"/>
      <c r="O300" s="17"/>
      <c r="P300" s="17"/>
      <c r="Q300" s="41">
        <f t="shared" si="40"/>
        <v>0</v>
      </c>
      <c r="R300" s="44"/>
      <c r="S300" s="10" t="str">
        <f t="shared" si="41"/>
        <v>NO ALMACENAR</v>
      </c>
    </row>
    <row r="301" spans="1:19" ht="31" customHeight="1">
      <c r="C301" s="35"/>
      <c r="G301" s="34"/>
    </row>
    <row r="302" spans="1:19" ht="31" customHeight="1">
      <c r="C302" s="35"/>
    </row>
    <row r="303" spans="1:19" ht="31" customHeight="1">
      <c r="G303" s="34"/>
    </row>
    <row r="304" spans="1:19" ht="31" customHeight="1">
      <c r="G304" s="34"/>
    </row>
    <row r="305" spans="7:7" ht="31" customHeight="1">
      <c r="G305" s="34"/>
    </row>
    <row r="306" spans="7:7" ht="19" customHeight="1"/>
    <row r="307" spans="7:7" ht="23" customHeight="1">
      <c r="G307" s="34"/>
    </row>
    <row r="308" spans="7:7" ht="23" customHeight="1">
      <c r="G308" s="34"/>
    </row>
    <row r="309" spans="7:7" ht="23" customHeight="1">
      <c r="G309" s="34"/>
    </row>
    <row r="311" spans="7:7" ht="26" customHeight="1">
      <c r="G311" s="34"/>
    </row>
  </sheetData>
  <mergeCells count="19">
    <mergeCell ref="D115:D116"/>
    <mergeCell ref="D121:D122"/>
    <mergeCell ref="M1:M2"/>
    <mergeCell ref="N1:N2"/>
    <mergeCell ref="O1:O2"/>
    <mergeCell ref="E1:E2"/>
    <mergeCell ref="F1:F2"/>
    <mergeCell ref="G1:G2"/>
    <mergeCell ref="H1:H2"/>
    <mergeCell ref="I1:I2"/>
    <mergeCell ref="J1:J2"/>
    <mergeCell ref="P1:P2"/>
    <mergeCell ref="Q1:Q2"/>
    <mergeCell ref="R1:R2"/>
    <mergeCell ref="S1:S2"/>
    <mergeCell ref="A1:A2"/>
    <mergeCell ref="B1:B2"/>
    <mergeCell ref="C1:C2"/>
    <mergeCell ref="D1:D2"/>
  </mergeCells>
  <conditionalFormatting sqref="M3:M300">
    <cfRule type="containsText" dxfId="104" priority="3" operator="containsText" text="SOBRANTE">
      <formula>NOT(ISERROR(SEARCH("SOBRANTE",M3)))</formula>
    </cfRule>
    <cfRule type="containsText" dxfId="103" priority="4" operator="containsText" text="ESTABLE">
      <formula>NOT(ISERROR(SEARCH("ESTABLE",M3)))</formula>
    </cfRule>
    <cfRule type="containsText" dxfId="102" priority="5" operator="containsText" text="FALTANTE">
      <formula>NOT(ISERROR(SEARCH("FALTANTE",M3)))</formula>
    </cfRule>
  </conditionalFormatting>
  <conditionalFormatting sqref="S1:S1048576">
    <cfRule type="containsText" dxfId="101" priority="1" operator="containsText" text="NO ALMACENAR">
      <formula>NOT(ISERROR(SEARCH("NO ALMACENAR",S1)))</formula>
    </cfRule>
    <cfRule type="containsText" dxfId="100" priority="2" operator="containsText" text="ALMACENAR">
      <formula>NOT(ISERROR(SEARCH("ALMACENAR",S1)))</formula>
    </cfRule>
  </conditionalFormatting>
  <pageMargins left="0.7" right="0.7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10"/>
  <sheetViews>
    <sheetView workbookViewId="0">
      <selection sqref="A1:S1"/>
    </sheetView>
  </sheetViews>
  <sheetFormatPr baseColWidth="10" defaultColWidth="8.90625" defaultRowHeight="16"/>
  <cols>
    <col min="1" max="1" width="10.6328125" style="49" bestFit="1" customWidth="1"/>
    <col min="2" max="2" width="27.1796875" style="49" customWidth="1"/>
    <col min="3" max="3" width="16.81640625" style="49" customWidth="1"/>
    <col min="4" max="4" width="8.90625" style="49"/>
    <col min="5" max="5" width="15.6328125" style="49" bestFit="1" customWidth="1"/>
    <col min="6" max="6" width="14.08984375" style="56" bestFit="1" customWidth="1"/>
    <col min="7" max="7" width="9.7265625" style="56" hidden="1" customWidth="1"/>
    <col min="8" max="8" width="9" style="63" bestFit="1" customWidth="1"/>
    <col min="9" max="9" width="20.90625" style="49" bestFit="1" customWidth="1"/>
    <col min="10" max="10" width="24.81640625" style="49" bestFit="1" customWidth="1"/>
    <col min="11" max="12" width="0" style="49" hidden="1" customWidth="1"/>
    <col min="13" max="13" width="17" style="49" customWidth="1"/>
    <col min="14" max="14" width="11.36328125" style="49" bestFit="1" customWidth="1"/>
    <col min="15" max="15" width="11.08984375" style="49" bestFit="1" customWidth="1"/>
    <col min="16" max="16" width="10.453125" style="49" bestFit="1" customWidth="1"/>
    <col min="17" max="17" width="19.7265625" style="59" bestFit="1" customWidth="1"/>
    <col min="18" max="18" width="18.26953125" style="49" bestFit="1" customWidth="1"/>
    <col min="19" max="19" width="21.6328125" style="49" bestFit="1" customWidth="1"/>
    <col min="20" max="16384" width="8.90625" style="49"/>
  </cols>
  <sheetData>
    <row r="1" spans="1:20">
      <c r="A1" s="48" t="s">
        <v>0</v>
      </c>
      <c r="B1" s="48" t="s">
        <v>1</v>
      </c>
      <c r="C1" s="48" t="s">
        <v>2</v>
      </c>
      <c r="D1" s="48" t="s">
        <v>563</v>
      </c>
      <c r="E1" s="48" t="s">
        <v>564</v>
      </c>
      <c r="F1" s="53" t="s">
        <v>565</v>
      </c>
      <c r="G1" s="53" t="s">
        <v>3</v>
      </c>
      <c r="H1" s="60" t="s">
        <v>566</v>
      </c>
      <c r="I1" s="48" t="s">
        <v>568</v>
      </c>
      <c r="J1" s="48" t="s">
        <v>573</v>
      </c>
      <c r="K1" s="48"/>
      <c r="L1" s="48"/>
      <c r="M1" s="48" t="s">
        <v>572</v>
      </c>
      <c r="N1" s="48" t="s">
        <v>569</v>
      </c>
      <c r="O1" s="48" t="s">
        <v>570</v>
      </c>
      <c r="P1" s="48" t="s">
        <v>571</v>
      </c>
      <c r="Q1" s="57" t="s">
        <v>574</v>
      </c>
      <c r="R1" s="48" t="s">
        <v>575</v>
      </c>
      <c r="S1" s="48" t="s">
        <v>576</v>
      </c>
      <c r="T1" s="48"/>
    </row>
    <row r="2" spans="1:20" s="51" customFormat="1" ht="118" customHeight="1">
      <c r="A2" s="45" t="s">
        <v>545</v>
      </c>
      <c r="B2" s="45"/>
      <c r="C2" s="45" t="s">
        <v>546</v>
      </c>
      <c r="D2" s="43">
        <v>1</v>
      </c>
      <c r="E2" s="45">
        <v>15</v>
      </c>
      <c r="F2" s="54">
        <f t="shared" ref="F2:F10" si="0">D2*E2</f>
        <v>15</v>
      </c>
      <c r="G2" s="54">
        <v>18.2</v>
      </c>
      <c r="H2" s="61">
        <f>(G2*0.51)*1.23</f>
        <v>11.41686</v>
      </c>
      <c r="I2" s="50">
        <v>29</v>
      </c>
      <c r="J2" s="46"/>
      <c r="K2" s="46">
        <f>E2-J2</f>
        <v>15</v>
      </c>
      <c r="L2" s="46">
        <f>J2-F2</f>
        <v>-15</v>
      </c>
      <c r="M2" s="46" t="str">
        <f>IF(J2=F2,"ESTABLE",IF(J2&lt;F2,"FALTANTE "&amp;K2&amp;" UNIDADES","SOBRANTE "&amp;L2&amp;" UNIDADES"))</f>
        <v>FALTANTE 15 UNIDADES</v>
      </c>
      <c r="N2" s="46"/>
      <c r="O2" s="46"/>
      <c r="P2" s="46"/>
      <c r="Q2" s="58">
        <f>J2-(N2+O2+P2)</f>
        <v>0</v>
      </c>
      <c r="R2" s="46"/>
      <c r="S2" s="46" t="str">
        <f>IF(F2&gt;50,"ALMACENAR","NO ALMACENAR")</f>
        <v>NO ALMACENAR</v>
      </c>
    </row>
    <row r="3" spans="1:20" s="51" customFormat="1" ht="186" customHeight="1">
      <c r="A3" s="46" t="s">
        <v>547</v>
      </c>
      <c r="B3" s="46"/>
      <c r="C3" s="46" t="s">
        <v>548</v>
      </c>
      <c r="D3" s="8">
        <v>1</v>
      </c>
      <c r="E3" s="46">
        <v>6</v>
      </c>
      <c r="F3" s="55">
        <f t="shared" si="0"/>
        <v>6</v>
      </c>
      <c r="G3" s="55">
        <v>50.2</v>
      </c>
      <c r="H3" s="62">
        <f t="shared" ref="H3:H10" si="1">(G3*0.51)*1.23</f>
        <v>31.490459999999999</v>
      </c>
      <c r="I3" s="52">
        <v>69</v>
      </c>
      <c r="J3" s="46"/>
      <c r="K3" s="46">
        <f t="shared" ref="K3:K10" si="2">E3-J3</f>
        <v>6</v>
      </c>
      <c r="L3" s="46">
        <f t="shared" ref="L3:L10" si="3">J3-F3</f>
        <v>-6</v>
      </c>
      <c r="M3" s="46" t="str">
        <f t="shared" ref="M3:M10" si="4">IF(J3=F3,"ESTABLE",IF(J3&lt;F3,"FALTANTE "&amp;K3&amp;" UNIDADES","SOBRANTE "&amp;L3&amp;" UNIDADES"))</f>
        <v>FALTANTE 6 UNIDADES</v>
      </c>
      <c r="N3" s="46"/>
      <c r="O3" s="46"/>
      <c r="P3" s="46"/>
      <c r="Q3" s="58">
        <f t="shared" ref="Q3:Q10" si="5">J3-(N3+O3+P3)</f>
        <v>0</v>
      </c>
      <c r="R3" s="46"/>
      <c r="S3" s="46" t="str">
        <f t="shared" ref="S3:S10" si="6">IF(F3&gt;50,"ALMACENAR","NO ALMACENAR")</f>
        <v>NO ALMACENAR</v>
      </c>
    </row>
    <row r="4" spans="1:20" s="51" customFormat="1" ht="90" customHeight="1">
      <c r="A4" s="46" t="s">
        <v>549</v>
      </c>
      <c r="B4" s="46"/>
      <c r="C4" s="46" t="s">
        <v>550</v>
      </c>
      <c r="D4" s="8">
        <v>1</v>
      </c>
      <c r="E4" s="46">
        <v>24</v>
      </c>
      <c r="F4" s="55">
        <f t="shared" si="0"/>
        <v>24</v>
      </c>
      <c r="G4" s="55">
        <v>35.200000000000003</v>
      </c>
      <c r="H4" s="62">
        <f t="shared" si="1"/>
        <v>22.080960000000001</v>
      </c>
      <c r="I4" s="52">
        <v>49</v>
      </c>
      <c r="J4" s="46"/>
      <c r="K4" s="46">
        <f t="shared" si="2"/>
        <v>24</v>
      </c>
      <c r="L4" s="46">
        <f t="shared" si="3"/>
        <v>-24</v>
      </c>
      <c r="M4" s="46" t="str">
        <f t="shared" si="4"/>
        <v>FALTANTE 24 UNIDADES</v>
      </c>
      <c r="N4" s="46"/>
      <c r="O4" s="46"/>
      <c r="P4" s="46"/>
      <c r="Q4" s="58">
        <f t="shared" si="5"/>
        <v>0</v>
      </c>
      <c r="R4" s="46"/>
      <c r="S4" s="46" t="str">
        <f t="shared" si="6"/>
        <v>NO ALMACENAR</v>
      </c>
    </row>
    <row r="5" spans="1:20" s="51" customFormat="1" ht="60" customHeight="1">
      <c r="A5" s="46" t="s">
        <v>551</v>
      </c>
      <c r="B5" s="46"/>
      <c r="C5" s="46" t="s">
        <v>552</v>
      </c>
      <c r="D5" s="8">
        <v>1</v>
      </c>
      <c r="E5" s="46">
        <v>96</v>
      </c>
      <c r="F5" s="55">
        <f t="shared" si="0"/>
        <v>96</v>
      </c>
      <c r="G5" s="55">
        <v>5.8</v>
      </c>
      <c r="H5" s="62">
        <f t="shared" si="1"/>
        <v>3.6383399999999995</v>
      </c>
      <c r="I5" s="52">
        <v>10</v>
      </c>
      <c r="J5" s="46"/>
      <c r="K5" s="46">
        <f t="shared" si="2"/>
        <v>96</v>
      </c>
      <c r="L5" s="46">
        <f t="shared" si="3"/>
        <v>-96</v>
      </c>
      <c r="M5" s="46" t="str">
        <f t="shared" si="4"/>
        <v>FALTANTE 96 UNIDADES</v>
      </c>
      <c r="N5" s="46"/>
      <c r="O5" s="46"/>
      <c r="P5" s="46"/>
      <c r="Q5" s="58">
        <f t="shared" si="5"/>
        <v>0</v>
      </c>
      <c r="R5" s="46"/>
      <c r="S5" s="46" t="str">
        <f t="shared" si="6"/>
        <v>ALMACENAR</v>
      </c>
    </row>
    <row r="6" spans="1:20" s="51" customFormat="1" ht="132" customHeight="1">
      <c r="A6" s="46" t="s">
        <v>553</v>
      </c>
      <c r="B6" s="46"/>
      <c r="C6" s="46" t="s">
        <v>554</v>
      </c>
      <c r="D6" s="8">
        <v>1</v>
      </c>
      <c r="E6" s="46">
        <v>12</v>
      </c>
      <c r="F6" s="55">
        <f t="shared" si="0"/>
        <v>12</v>
      </c>
      <c r="G6" s="55">
        <v>20.2</v>
      </c>
      <c r="H6" s="62">
        <f t="shared" si="1"/>
        <v>12.67146</v>
      </c>
      <c r="I6" s="52">
        <v>29</v>
      </c>
      <c r="J6" s="46"/>
      <c r="K6" s="46">
        <f t="shared" si="2"/>
        <v>12</v>
      </c>
      <c r="L6" s="46">
        <f t="shared" si="3"/>
        <v>-12</v>
      </c>
      <c r="M6" s="46" t="str">
        <f t="shared" si="4"/>
        <v>FALTANTE 12 UNIDADES</v>
      </c>
      <c r="N6" s="46"/>
      <c r="O6" s="46"/>
      <c r="P6" s="46"/>
      <c r="Q6" s="58">
        <f t="shared" si="5"/>
        <v>0</v>
      </c>
      <c r="R6" s="46"/>
      <c r="S6" s="46" t="str">
        <f t="shared" si="6"/>
        <v>NO ALMACENAR</v>
      </c>
    </row>
    <row r="7" spans="1:20" s="51" customFormat="1" ht="147" customHeight="1">
      <c r="A7" s="46" t="s">
        <v>555</v>
      </c>
      <c r="B7" s="46"/>
      <c r="C7" s="46" t="s">
        <v>556</v>
      </c>
      <c r="D7" s="8">
        <v>1</v>
      </c>
      <c r="E7" s="46">
        <v>12</v>
      </c>
      <c r="F7" s="55">
        <f t="shared" si="0"/>
        <v>12</v>
      </c>
      <c r="G7" s="55">
        <v>20.2</v>
      </c>
      <c r="H7" s="62">
        <f t="shared" si="1"/>
        <v>12.67146</v>
      </c>
      <c r="I7" s="52">
        <v>29</v>
      </c>
      <c r="J7" s="46"/>
      <c r="K7" s="46">
        <f t="shared" si="2"/>
        <v>12</v>
      </c>
      <c r="L7" s="46">
        <f t="shared" si="3"/>
        <v>-12</v>
      </c>
      <c r="M7" s="46" t="str">
        <f t="shared" si="4"/>
        <v>FALTANTE 12 UNIDADES</v>
      </c>
      <c r="N7" s="46"/>
      <c r="O7" s="46"/>
      <c r="P7" s="46"/>
      <c r="Q7" s="58">
        <f t="shared" si="5"/>
        <v>0</v>
      </c>
      <c r="R7" s="46"/>
      <c r="S7" s="46" t="str">
        <f t="shared" si="6"/>
        <v>NO ALMACENAR</v>
      </c>
    </row>
    <row r="8" spans="1:20" s="51" customFormat="1" ht="123" customHeight="1">
      <c r="A8" s="46" t="s">
        <v>557</v>
      </c>
      <c r="B8" s="46"/>
      <c r="C8" s="46" t="s">
        <v>558</v>
      </c>
      <c r="D8" s="8">
        <v>1</v>
      </c>
      <c r="E8" s="46">
        <v>24</v>
      </c>
      <c r="F8" s="55">
        <f t="shared" si="0"/>
        <v>24</v>
      </c>
      <c r="G8" s="55">
        <v>9</v>
      </c>
      <c r="H8" s="62">
        <f t="shared" si="1"/>
        <v>5.6456999999999997</v>
      </c>
      <c r="I8" s="52">
        <v>16</v>
      </c>
      <c r="J8" s="46"/>
      <c r="K8" s="46">
        <f t="shared" si="2"/>
        <v>24</v>
      </c>
      <c r="L8" s="46">
        <f t="shared" si="3"/>
        <v>-24</v>
      </c>
      <c r="M8" s="46" t="str">
        <f t="shared" si="4"/>
        <v>FALTANTE 24 UNIDADES</v>
      </c>
      <c r="N8" s="46"/>
      <c r="O8" s="46"/>
      <c r="P8" s="46"/>
      <c r="Q8" s="58">
        <f t="shared" si="5"/>
        <v>0</v>
      </c>
      <c r="R8" s="46"/>
      <c r="S8" s="46" t="str">
        <f t="shared" si="6"/>
        <v>NO ALMACENAR</v>
      </c>
    </row>
    <row r="9" spans="1:20" s="51" customFormat="1" ht="118" customHeight="1">
      <c r="A9" s="46" t="s">
        <v>559</v>
      </c>
      <c r="B9" s="46"/>
      <c r="C9" s="46" t="s">
        <v>560</v>
      </c>
      <c r="D9" s="8">
        <v>1</v>
      </c>
      <c r="E9" s="46">
        <v>48</v>
      </c>
      <c r="F9" s="55">
        <f t="shared" si="0"/>
        <v>48</v>
      </c>
      <c r="G9" s="55">
        <v>7.5</v>
      </c>
      <c r="H9" s="62">
        <f t="shared" si="1"/>
        <v>4.7047499999999998</v>
      </c>
      <c r="I9" s="52">
        <v>14</v>
      </c>
      <c r="J9" s="46"/>
      <c r="K9" s="46">
        <f t="shared" si="2"/>
        <v>48</v>
      </c>
      <c r="L9" s="46">
        <f t="shared" si="3"/>
        <v>-48</v>
      </c>
      <c r="M9" s="46" t="str">
        <f t="shared" si="4"/>
        <v>FALTANTE 48 UNIDADES</v>
      </c>
      <c r="N9" s="46"/>
      <c r="O9" s="46"/>
      <c r="P9" s="46"/>
      <c r="Q9" s="58">
        <f t="shared" si="5"/>
        <v>0</v>
      </c>
      <c r="R9" s="46"/>
      <c r="S9" s="46" t="str">
        <f t="shared" si="6"/>
        <v>NO ALMACENAR</v>
      </c>
    </row>
    <row r="10" spans="1:20" s="51" customFormat="1" ht="144" customHeight="1">
      <c r="A10" s="46" t="s">
        <v>561</v>
      </c>
      <c r="B10" s="46"/>
      <c r="C10" s="46" t="s">
        <v>562</v>
      </c>
      <c r="D10" s="46">
        <v>1</v>
      </c>
      <c r="E10" s="46">
        <v>87</v>
      </c>
      <c r="F10" s="55">
        <f t="shared" si="0"/>
        <v>87</v>
      </c>
      <c r="G10" s="55">
        <v>16</v>
      </c>
      <c r="H10" s="62">
        <f t="shared" si="1"/>
        <v>10.036799999999999</v>
      </c>
      <c r="I10" s="52">
        <v>29</v>
      </c>
      <c r="J10" s="46"/>
      <c r="K10" s="46">
        <f t="shared" si="2"/>
        <v>87</v>
      </c>
      <c r="L10" s="46">
        <f t="shared" si="3"/>
        <v>-87</v>
      </c>
      <c r="M10" s="46" t="str">
        <f t="shared" si="4"/>
        <v>FALTANTE 87 UNIDADES</v>
      </c>
      <c r="N10" s="46"/>
      <c r="O10" s="46"/>
      <c r="P10" s="46"/>
      <c r="Q10" s="58">
        <f t="shared" si="5"/>
        <v>0</v>
      </c>
      <c r="R10" s="46"/>
      <c r="S10" s="46" t="str">
        <f t="shared" si="6"/>
        <v>ALMACENAR</v>
      </c>
    </row>
  </sheetData>
  <conditionalFormatting sqref="M1:M1048576">
    <cfRule type="containsText" dxfId="99" priority="3" operator="containsText" text="SOBRANTE">
      <formula>NOT(ISERROR(SEARCH("SOBRANTE",M1)))</formula>
    </cfRule>
    <cfRule type="containsText" dxfId="98" priority="4" operator="containsText" text="FALTANTE">
      <formula>NOT(ISERROR(SEARCH("FALTANTE",M1)))</formula>
    </cfRule>
    <cfRule type="containsText" dxfId="97" priority="5" operator="containsText" text="ESTABLE">
      <formula>NOT(ISERROR(SEARCH("ESTABLE",M1)))</formula>
    </cfRule>
  </conditionalFormatting>
  <conditionalFormatting sqref="S1:S1048576">
    <cfRule type="containsText" dxfId="96" priority="1" operator="containsText" text="NO ALMACENAR">
      <formula>NOT(ISERROR(SEARCH("NO ALMACENAR",S1)))</formula>
    </cfRule>
    <cfRule type="containsText" dxfId="95" priority="2" operator="containsText" text="ALMACENAR">
      <formula>NOT(ISERROR(SEARCH("ALMACENAR",S1)))</formula>
    </cfRule>
  </conditionalFormatting>
  <pageMargins left="0.75" right="0.75" top="1" bottom="1" header="0.5" footer="0.5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BB963D-318E-4933-86CD-27D0429D91CD}">
  <dimension ref="A1:S115"/>
  <sheetViews>
    <sheetView topLeftCell="A69" zoomScaleNormal="100" workbookViewId="0">
      <selection activeCell="I3" sqref="I3"/>
    </sheetView>
  </sheetViews>
  <sheetFormatPr baseColWidth="10" defaultRowHeight="14.5"/>
  <cols>
    <col min="1" max="1" width="10.6328125" style="68" bestFit="1" customWidth="1"/>
    <col min="2" max="2" width="29.6328125" style="68" customWidth="1"/>
    <col min="3" max="3" width="10.90625" style="68"/>
    <col min="4" max="4" width="8.08984375" style="68" bestFit="1" customWidth="1"/>
    <col min="5" max="5" width="15.6328125" style="68" bestFit="1" customWidth="1"/>
    <col min="6" max="6" width="14.08984375" style="68" bestFit="1" customWidth="1"/>
    <col min="7" max="7" width="9.7265625" style="68" hidden="1" customWidth="1"/>
    <col min="8" max="8" width="8.36328125" style="68" bestFit="1" customWidth="1"/>
    <col min="9" max="9" width="20.90625" style="68" bestFit="1" customWidth="1"/>
    <col min="10" max="17" width="6.90625" style="68" customWidth="1"/>
    <col min="18" max="18" width="9.08984375" style="68" bestFit="1" customWidth="1"/>
    <col min="19" max="16384" width="10.90625" style="68"/>
  </cols>
  <sheetData>
    <row r="1" spans="1:19" ht="16">
      <c r="A1" s="79" t="s">
        <v>0</v>
      </c>
      <c r="B1" s="79" t="s">
        <v>1</v>
      </c>
      <c r="C1" s="79" t="s">
        <v>2</v>
      </c>
      <c r="D1" s="79" t="s">
        <v>563</v>
      </c>
      <c r="E1" s="79" t="s">
        <v>564</v>
      </c>
      <c r="F1" s="79" t="s">
        <v>565</v>
      </c>
      <c r="G1" s="79" t="s">
        <v>3</v>
      </c>
      <c r="H1" s="80" t="s">
        <v>566</v>
      </c>
      <c r="I1" s="79" t="s">
        <v>568</v>
      </c>
      <c r="J1" s="103" t="s">
        <v>577</v>
      </c>
      <c r="K1" s="103"/>
      <c r="L1" s="103"/>
      <c r="M1" s="103"/>
      <c r="N1" s="103"/>
      <c r="O1" s="103"/>
      <c r="P1" s="103"/>
      <c r="Q1" s="103"/>
      <c r="R1" s="81"/>
      <c r="S1" s="82" t="s">
        <v>572</v>
      </c>
    </row>
    <row r="2" spans="1:19" ht="16">
      <c r="A2" s="71"/>
      <c r="B2" s="71"/>
      <c r="C2" s="71"/>
      <c r="D2" s="71"/>
      <c r="E2" s="71"/>
      <c r="F2" s="71"/>
      <c r="G2" s="71"/>
      <c r="H2" s="72"/>
      <c r="I2" s="71"/>
      <c r="J2" s="73" t="s">
        <v>578</v>
      </c>
      <c r="K2" s="74" t="s">
        <v>579</v>
      </c>
      <c r="L2" s="75" t="s">
        <v>580</v>
      </c>
      <c r="M2" s="75" t="s">
        <v>581</v>
      </c>
      <c r="N2" s="74" t="s">
        <v>582</v>
      </c>
      <c r="O2" s="75"/>
      <c r="P2" s="75"/>
      <c r="Q2" s="76"/>
      <c r="R2" s="77" t="s">
        <v>584</v>
      </c>
      <c r="S2" s="78"/>
    </row>
    <row r="3" spans="1:19" ht="297">
      <c r="A3" s="10" t="s">
        <v>130</v>
      </c>
      <c r="B3" s="10"/>
      <c r="C3" s="10" t="s">
        <v>131</v>
      </c>
      <c r="D3" s="13">
        <v>1</v>
      </c>
      <c r="E3" s="10">
        <v>113</v>
      </c>
      <c r="F3" s="13">
        <f t="shared" ref="F3" si="0">D3*E3</f>
        <v>113</v>
      </c>
      <c r="G3" s="64">
        <v>49</v>
      </c>
      <c r="H3" s="67">
        <f>(G3*0.51)*1.23</f>
        <v>30.7377</v>
      </c>
      <c r="I3" s="65">
        <v>79</v>
      </c>
      <c r="J3" s="47"/>
      <c r="K3" s="47"/>
      <c r="L3" s="47"/>
      <c r="M3" s="47"/>
      <c r="N3" s="47"/>
      <c r="O3" s="47"/>
      <c r="P3" s="47"/>
      <c r="Q3" s="47"/>
      <c r="R3" s="47">
        <f>SUM(J3:Q3)</f>
        <v>0</v>
      </c>
      <c r="S3" s="101" t="str">
        <f>IF(R3=F3,"ESTABLE",IF(R3&lt;F3,"FALTANTE","SOBRANTE"))</f>
        <v>FALTANTE</v>
      </c>
    </row>
    <row r="4" spans="1:19" ht="14.5" customHeight="1">
      <c r="A4" s="102" t="s">
        <v>583</v>
      </c>
      <c r="B4" s="102"/>
      <c r="C4" s="102"/>
      <c r="D4" s="102"/>
      <c r="E4" s="102"/>
      <c r="F4" s="102"/>
      <c r="G4" s="102"/>
      <c r="H4" s="102"/>
      <c r="I4" s="69" t="s">
        <v>585</v>
      </c>
      <c r="J4" s="47"/>
      <c r="K4" s="47"/>
      <c r="L4" s="47"/>
      <c r="M4" s="47"/>
      <c r="N4" s="47"/>
      <c r="O4" s="47"/>
      <c r="P4" s="47"/>
      <c r="Q4" s="47"/>
      <c r="R4" s="47">
        <f t="shared" ref="R4:R6" si="1">SUM(J4:Q4)</f>
        <v>0</v>
      </c>
      <c r="S4" s="101"/>
    </row>
    <row r="5" spans="1:19">
      <c r="A5" s="102"/>
      <c r="B5" s="102"/>
      <c r="C5" s="102"/>
      <c r="D5" s="102"/>
      <c r="E5" s="102"/>
      <c r="F5" s="102"/>
      <c r="G5" s="102"/>
      <c r="H5" s="102"/>
      <c r="I5" s="69" t="s">
        <v>586</v>
      </c>
      <c r="J5" s="47"/>
      <c r="K5" s="47"/>
      <c r="L5" s="47"/>
      <c r="M5" s="47"/>
      <c r="N5" s="47"/>
      <c r="O5" s="47"/>
      <c r="P5" s="47"/>
      <c r="Q5" s="47"/>
      <c r="R5" s="47">
        <f t="shared" si="1"/>
        <v>0</v>
      </c>
      <c r="S5" s="101"/>
    </row>
    <row r="6" spans="1:19">
      <c r="A6" s="102"/>
      <c r="B6" s="102"/>
      <c r="C6" s="102"/>
      <c r="D6" s="102"/>
      <c r="E6" s="102"/>
      <c r="F6" s="102"/>
      <c r="G6" s="102"/>
      <c r="H6" s="102"/>
      <c r="I6" s="69" t="s">
        <v>587</v>
      </c>
      <c r="J6" s="47"/>
      <c r="K6" s="47"/>
      <c r="L6" s="47"/>
      <c r="M6" s="47"/>
      <c r="N6" s="47"/>
      <c r="O6" s="47"/>
      <c r="P6" s="47"/>
      <c r="Q6" s="47"/>
      <c r="R6" s="47">
        <f t="shared" si="1"/>
        <v>0</v>
      </c>
      <c r="S6" s="101"/>
    </row>
    <row r="7" spans="1:19">
      <c r="A7" s="102"/>
      <c r="B7" s="102"/>
      <c r="C7" s="102"/>
      <c r="D7" s="102"/>
      <c r="E7" s="102"/>
      <c r="F7" s="102"/>
      <c r="G7" s="102"/>
      <c r="H7" s="102"/>
      <c r="I7" s="69" t="s">
        <v>588</v>
      </c>
      <c r="J7" s="70">
        <f>J3-(J4+J5+J6)</f>
        <v>0</v>
      </c>
      <c r="K7" s="70">
        <f t="shared" ref="K7:Q7" si="2">K3-(K4+K5+K6)</f>
        <v>0</v>
      </c>
      <c r="L7" s="70">
        <f t="shared" si="2"/>
        <v>0</v>
      </c>
      <c r="M7" s="70">
        <f t="shared" si="2"/>
        <v>0</v>
      </c>
      <c r="N7" s="70">
        <f t="shared" si="2"/>
        <v>0</v>
      </c>
      <c r="O7" s="70">
        <f t="shared" si="2"/>
        <v>0</v>
      </c>
      <c r="P7" s="70">
        <f t="shared" si="2"/>
        <v>0</v>
      </c>
      <c r="Q7" s="70">
        <f t="shared" si="2"/>
        <v>0</v>
      </c>
      <c r="R7" s="70">
        <f>SUM(J7:Q7)</f>
        <v>0</v>
      </c>
      <c r="S7" s="101"/>
    </row>
    <row r="8" spans="1:19" ht="16">
      <c r="A8" s="71"/>
      <c r="B8" s="71"/>
      <c r="C8" s="71"/>
      <c r="D8" s="71"/>
      <c r="E8" s="71"/>
      <c r="F8" s="71"/>
      <c r="G8" s="71"/>
      <c r="H8" s="72"/>
      <c r="I8" s="71"/>
      <c r="J8" s="73" t="s">
        <v>578</v>
      </c>
      <c r="K8" s="74" t="s">
        <v>579</v>
      </c>
      <c r="L8" s="75" t="s">
        <v>580</v>
      </c>
      <c r="M8" s="75" t="s">
        <v>581</v>
      </c>
      <c r="N8" s="74" t="s">
        <v>582</v>
      </c>
      <c r="O8" s="75"/>
      <c r="P8" s="75"/>
      <c r="Q8" s="76"/>
      <c r="R8" s="77" t="s">
        <v>584</v>
      </c>
      <c r="S8" s="78"/>
    </row>
    <row r="9" spans="1:19" ht="256.5">
      <c r="A9" s="10" t="s">
        <v>134</v>
      </c>
      <c r="B9" s="10"/>
      <c r="C9" s="10" t="s">
        <v>135</v>
      </c>
      <c r="D9" s="66">
        <v>1</v>
      </c>
      <c r="E9" s="10">
        <v>75</v>
      </c>
      <c r="F9" s="13">
        <f>E9</f>
        <v>75</v>
      </c>
      <c r="G9" s="64">
        <v>68</v>
      </c>
      <c r="H9" s="67">
        <f t="shared" ref="H9" si="3">(G9*0.51)*1.23</f>
        <v>42.656399999999998</v>
      </c>
      <c r="I9" s="65">
        <v>99</v>
      </c>
      <c r="J9" s="47"/>
      <c r="K9" s="47"/>
      <c r="L9" s="47"/>
      <c r="M9" s="47"/>
      <c r="N9" s="47"/>
      <c r="O9" s="47"/>
      <c r="P9" s="47"/>
      <c r="Q9" s="47"/>
      <c r="R9" s="47">
        <f>SUM(J9:Q9)</f>
        <v>0</v>
      </c>
      <c r="S9" s="101" t="str">
        <f>IF(R9=F9,"ESTABLE",IF(R9&lt;F9,"FALTANTE","SOBRANTE"))</f>
        <v>FALTANTE</v>
      </c>
    </row>
    <row r="10" spans="1:19">
      <c r="A10" s="102" t="s">
        <v>583</v>
      </c>
      <c r="B10" s="102"/>
      <c r="C10" s="102"/>
      <c r="D10" s="102"/>
      <c r="E10" s="102"/>
      <c r="F10" s="102"/>
      <c r="G10" s="102"/>
      <c r="H10" s="102"/>
      <c r="I10" s="69" t="s">
        <v>585</v>
      </c>
      <c r="J10" s="47"/>
      <c r="K10" s="47"/>
      <c r="L10" s="47"/>
      <c r="M10" s="47"/>
      <c r="N10" s="47"/>
      <c r="O10" s="47"/>
      <c r="P10" s="47"/>
      <c r="Q10" s="47"/>
      <c r="R10" s="47">
        <f t="shared" ref="R10:R12" si="4">SUM(J10:Q10)</f>
        <v>0</v>
      </c>
      <c r="S10" s="101"/>
    </row>
    <row r="11" spans="1:19">
      <c r="A11" s="102"/>
      <c r="B11" s="102"/>
      <c r="C11" s="102"/>
      <c r="D11" s="102"/>
      <c r="E11" s="102"/>
      <c r="F11" s="102"/>
      <c r="G11" s="102"/>
      <c r="H11" s="102"/>
      <c r="I11" s="69" t="s">
        <v>586</v>
      </c>
      <c r="J11" s="47"/>
      <c r="K11" s="47"/>
      <c r="L11" s="47"/>
      <c r="M11" s="47"/>
      <c r="N11" s="47"/>
      <c r="O11" s="47"/>
      <c r="P11" s="47"/>
      <c r="Q11" s="47"/>
      <c r="R11" s="47">
        <f t="shared" si="4"/>
        <v>0</v>
      </c>
      <c r="S11" s="101"/>
    </row>
    <row r="12" spans="1:19">
      <c r="A12" s="102"/>
      <c r="B12" s="102"/>
      <c r="C12" s="102"/>
      <c r="D12" s="102"/>
      <c r="E12" s="102"/>
      <c r="F12" s="102"/>
      <c r="G12" s="102"/>
      <c r="H12" s="102"/>
      <c r="I12" s="69" t="s">
        <v>587</v>
      </c>
      <c r="J12" s="47"/>
      <c r="K12" s="47"/>
      <c r="L12" s="47"/>
      <c r="M12" s="47"/>
      <c r="N12" s="47"/>
      <c r="O12" s="47"/>
      <c r="P12" s="47"/>
      <c r="Q12" s="47"/>
      <c r="R12" s="47">
        <f t="shared" si="4"/>
        <v>0</v>
      </c>
      <c r="S12" s="101"/>
    </row>
    <row r="13" spans="1:19">
      <c r="A13" s="102"/>
      <c r="B13" s="102"/>
      <c r="C13" s="102"/>
      <c r="D13" s="102"/>
      <c r="E13" s="102"/>
      <c r="F13" s="102"/>
      <c r="G13" s="102"/>
      <c r="H13" s="102"/>
      <c r="I13" s="69" t="s">
        <v>588</v>
      </c>
      <c r="J13" s="70">
        <f>J9-(J10+J11+J12)</f>
        <v>0</v>
      </c>
      <c r="K13" s="70">
        <f t="shared" ref="K13" si="5">K9-(K10+K11+K12)</f>
        <v>0</v>
      </c>
      <c r="L13" s="70">
        <f t="shared" ref="L13" si="6">L9-(L10+L11+L12)</f>
        <v>0</v>
      </c>
      <c r="M13" s="70">
        <f t="shared" ref="M13" si="7">M9-(M10+M11+M12)</f>
        <v>0</v>
      </c>
      <c r="N13" s="70">
        <f t="shared" ref="N13" si="8">N9-(N10+N11+N12)</f>
        <v>0</v>
      </c>
      <c r="O13" s="70">
        <f t="shared" ref="O13" si="9">O9-(O10+O11+O12)</f>
        <v>0</v>
      </c>
      <c r="P13" s="70">
        <f t="shared" ref="P13" si="10">P9-(P10+P11+P12)</f>
        <v>0</v>
      </c>
      <c r="Q13" s="70">
        <f t="shared" ref="Q13" si="11">Q9-(Q10+Q11+Q12)</f>
        <v>0</v>
      </c>
      <c r="R13" s="70">
        <f>SUM(J13:Q13)</f>
        <v>0</v>
      </c>
      <c r="S13" s="101"/>
    </row>
    <row r="14" spans="1:19" ht="16">
      <c r="A14" s="71"/>
      <c r="B14" s="71"/>
      <c r="C14" s="71"/>
      <c r="D14" s="71"/>
      <c r="E14" s="71"/>
      <c r="F14" s="71"/>
      <c r="G14" s="71"/>
      <c r="H14" s="72"/>
      <c r="I14" s="71"/>
      <c r="J14" s="73" t="s">
        <v>578</v>
      </c>
      <c r="K14" s="74" t="s">
        <v>579</v>
      </c>
      <c r="L14" s="75" t="s">
        <v>580</v>
      </c>
      <c r="M14" s="75" t="s">
        <v>581</v>
      </c>
      <c r="N14" s="74" t="s">
        <v>582</v>
      </c>
      <c r="O14" s="75"/>
      <c r="P14" s="75"/>
      <c r="Q14" s="76"/>
      <c r="R14" s="77" t="s">
        <v>584</v>
      </c>
      <c r="S14" s="78"/>
    </row>
    <row r="15" spans="1:19" ht="228.5" customHeight="1">
      <c r="A15" s="10">
        <v>2535</v>
      </c>
      <c r="B15" s="10"/>
      <c r="C15" s="10" t="s">
        <v>187</v>
      </c>
      <c r="D15" s="13">
        <v>3</v>
      </c>
      <c r="E15" s="10">
        <v>60</v>
      </c>
      <c r="F15" s="13">
        <f t="shared" ref="F15" si="12">D15*E15</f>
        <v>180</v>
      </c>
      <c r="G15" s="64">
        <v>6.8</v>
      </c>
      <c r="H15" s="67">
        <f t="shared" ref="H15" si="13">(G15*0.51)*1.23</f>
        <v>4.2656400000000003</v>
      </c>
      <c r="I15" s="65">
        <v>20</v>
      </c>
      <c r="J15" s="47"/>
      <c r="K15" s="47"/>
      <c r="L15" s="47"/>
      <c r="M15" s="47"/>
      <c r="N15" s="47"/>
      <c r="O15" s="47"/>
      <c r="P15" s="47"/>
      <c r="Q15" s="47"/>
      <c r="R15" s="47">
        <f>SUM(J15:Q15)</f>
        <v>0</v>
      </c>
      <c r="S15" s="101" t="str">
        <f>IF(R15=F15,"ESTABLE",IF(R15&lt;F15,"FALTANTE","SOBRANTE"))</f>
        <v>FALTANTE</v>
      </c>
    </row>
    <row r="16" spans="1:19">
      <c r="A16" s="102" t="s">
        <v>583</v>
      </c>
      <c r="B16" s="102"/>
      <c r="C16" s="102"/>
      <c r="D16" s="102"/>
      <c r="E16" s="102"/>
      <c r="F16" s="102"/>
      <c r="G16" s="102"/>
      <c r="H16" s="102"/>
      <c r="I16" s="69" t="s">
        <v>585</v>
      </c>
      <c r="J16" s="47"/>
      <c r="K16" s="47"/>
      <c r="L16" s="47"/>
      <c r="M16" s="47"/>
      <c r="N16" s="47"/>
      <c r="O16" s="47"/>
      <c r="P16" s="47"/>
      <c r="Q16" s="47"/>
      <c r="R16" s="47">
        <f t="shared" ref="R16:R18" si="14">SUM(J16:Q16)</f>
        <v>0</v>
      </c>
      <c r="S16" s="101"/>
    </row>
    <row r="17" spans="1:19">
      <c r="A17" s="102"/>
      <c r="B17" s="102"/>
      <c r="C17" s="102"/>
      <c r="D17" s="102"/>
      <c r="E17" s="102"/>
      <c r="F17" s="102"/>
      <c r="G17" s="102"/>
      <c r="H17" s="102"/>
      <c r="I17" s="69" t="s">
        <v>586</v>
      </c>
      <c r="J17" s="47"/>
      <c r="K17" s="47"/>
      <c r="L17" s="47"/>
      <c r="M17" s="47"/>
      <c r="N17" s="47"/>
      <c r="O17" s="47"/>
      <c r="P17" s="47"/>
      <c r="Q17" s="47"/>
      <c r="R17" s="47">
        <f t="shared" si="14"/>
        <v>0</v>
      </c>
      <c r="S17" s="101"/>
    </row>
    <row r="18" spans="1:19">
      <c r="A18" s="102"/>
      <c r="B18" s="102"/>
      <c r="C18" s="102"/>
      <c r="D18" s="102"/>
      <c r="E18" s="102"/>
      <c r="F18" s="102"/>
      <c r="G18" s="102"/>
      <c r="H18" s="102"/>
      <c r="I18" s="69" t="s">
        <v>587</v>
      </c>
      <c r="J18" s="47"/>
      <c r="K18" s="47"/>
      <c r="L18" s="47"/>
      <c r="M18" s="47"/>
      <c r="N18" s="47"/>
      <c r="O18" s="47"/>
      <c r="P18" s="47"/>
      <c r="Q18" s="47"/>
      <c r="R18" s="47">
        <f t="shared" si="14"/>
        <v>0</v>
      </c>
      <c r="S18" s="101"/>
    </row>
    <row r="19" spans="1:19">
      <c r="A19" s="102"/>
      <c r="B19" s="102"/>
      <c r="C19" s="102"/>
      <c r="D19" s="102"/>
      <c r="E19" s="102"/>
      <c r="F19" s="102"/>
      <c r="G19" s="102"/>
      <c r="H19" s="102"/>
      <c r="I19" s="69" t="s">
        <v>588</v>
      </c>
      <c r="J19" s="70">
        <f>J15-(J16+J17+J18)</f>
        <v>0</v>
      </c>
      <c r="K19" s="70">
        <f t="shared" ref="K19" si="15">K15-(K16+K17+K18)</f>
        <v>0</v>
      </c>
      <c r="L19" s="70">
        <f t="shared" ref="L19" si="16">L15-(L16+L17+L18)</f>
        <v>0</v>
      </c>
      <c r="M19" s="70">
        <f t="shared" ref="M19" si="17">M15-(M16+M17+M18)</f>
        <v>0</v>
      </c>
      <c r="N19" s="70">
        <f t="shared" ref="N19" si="18">N15-(N16+N17+N18)</f>
        <v>0</v>
      </c>
      <c r="O19" s="70">
        <f t="shared" ref="O19" si="19">O15-(O16+O17+O18)</f>
        <v>0</v>
      </c>
      <c r="P19" s="70">
        <f t="shared" ref="P19" si="20">P15-(P16+P17+P18)</f>
        <v>0</v>
      </c>
      <c r="Q19" s="70">
        <f t="shared" ref="Q19" si="21">Q15-(Q16+Q17+Q18)</f>
        <v>0</v>
      </c>
      <c r="R19" s="70">
        <f>SUM(J19:Q19)</f>
        <v>0</v>
      </c>
      <c r="S19" s="101"/>
    </row>
    <row r="20" spans="1:19" ht="16">
      <c r="A20" s="71"/>
      <c r="B20" s="71"/>
      <c r="C20" s="71"/>
      <c r="D20" s="71"/>
      <c r="E20" s="71"/>
      <c r="F20" s="71"/>
      <c r="G20" s="71"/>
      <c r="H20" s="72"/>
      <c r="I20" s="71"/>
      <c r="J20" s="73" t="s">
        <v>578</v>
      </c>
      <c r="K20" s="74" t="s">
        <v>579</v>
      </c>
      <c r="L20" s="75" t="s">
        <v>580</v>
      </c>
      <c r="M20" s="75" t="s">
        <v>581</v>
      </c>
      <c r="N20" s="74" t="s">
        <v>582</v>
      </c>
      <c r="O20" s="75"/>
      <c r="P20" s="75"/>
      <c r="Q20" s="76"/>
      <c r="R20" s="77" t="s">
        <v>584</v>
      </c>
      <c r="S20" s="78"/>
    </row>
    <row r="21" spans="1:19" ht="173" customHeight="1">
      <c r="A21" s="10" t="s">
        <v>188</v>
      </c>
      <c r="B21" s="10"/>
      <c r="C21" s="10" t="s">
        <v>189</v>
      </c>
      <c r="D21" s="13">
        <v>3</v>
      </c>
      <c r="E21" s="10">
        <v>60</v>
      </c>
      <c r="F21" s="13">
        <f t="shared" ref="F21" si="22">D21*E21</f>
        <v>180</v>
      </c>
      <c r="G21" s="64">
        <v>8</v>
      </c>
      <c r="H21" s="67">
        <f t="shared" ref="H21" si="23">(G21*0.51)*1.23</f>
        <v>5.0183999999999997</v>
      </c>
      <c r="I21" s="65">
        <v>20</v>
      </c>
      <c r="J21" s="47"/>
      <c r="K21" s="47"/>
      <c r="L21" s="47"/>
      <c r="M21" s="47"/>
      <c r="N21" s="47"/>
      <c r="O21" s="47"/>
      <c r="P21" s="47"/>
      <c r="Q21" s="47"/>
      <c r="R21" s="47">
        <f>SUM(J21:Q21)</f>
        <v>0</v>
      </c>
      <c r="S21" s="101" t="str">
        <f>IF(R21=F21,"ESTABLE",IF(R21&lt;F21,"FALTANTE","SOBRANTE"))</f>
        <v>FALTANTE</v>
      </c>
    </row>
    <row r="22" spans="1:19">
      <c r="A22" s="102" t="s">
        <v>583</v>
      </c>
      <c r="B22" s="102"/>
      <c r="C22" s="102"/>
      <c r="D22" s="102"/>
      <c r="E22" s="102"/>
      <c r="F22" s="102"/>
      <c r="G22" s="102"/>
      <c r="H22" s="102"/>
      <c r="I22" s="69" t="s">
        <v>585</v>
      </c>
      <c r="J22" s="47"/>
      <c r="K22" s="47"/>
      <c r="L22" s="47"/>
      <c r="M22" s="47"/>
      <c r="N22" s="47"/>
      <c r="O22" s="47"/>
      <c r="P22" s="47"/>
      <c r="Q22" s="47"/>
      <c r="R22" s="47">
        <f t="shared" ref="R22:R24" si="24">SUM(J22:Q22)</f>
        <v>0</v>
      </c>
      <c r="S22" s="101"/>
    </row>
    <row r="23" spans="1:19">
      <c r="A23" s="102"/>
      <c r="B23" s="102"/>
      <c r="C23" s="102"/>
      <c r="D23" s="102"/>
      <c r="E23" s="102"/>
      <c r="F23" s="102"/>
      <c r="G23" s="102"/>
      <c r="H23" s="102"/>
      <c r="I23" s="69" t="s">
        <v>586</v>
      </c>
      <c r="J23" s="47"/>
      <c r="K23" s="47"/>
      <c r="L23" s="47"/>
      <c r="M23" s="47"/>
      <c r="N23" s="47"/>
      <c r="O23" s="47"/>
      <c r="P23" s="47"/>
      <c r="Q23" s="47"/>
      <c r="R23" s="47">
        <f t="shared" si="24"/>
        <v>0</v>
      </c>
      <c r="S23" s="101"/>
    </row>
    <row r="24" spans="1:19">
      <c r="A24" s="102"/>
      <c r="B24" s="102"/>
      <c r="C24" s="102"/>
      <c r="D24" s="102"/>
      <c r="E24" s="102"/>
      <c r="F24" s="102"/>
      <c r="G24" s="102"/>
      <c r="H24" s="102"/>
      <c r="I24" s="69" t="s">
        <v>587</v>
      </c>
      <c r="J24" s="47"/>
      <c r="K24" s="47"/>
      <c r="L24" s="47"/>
      <c r="M24" s="47"/>
      <c r="N24" s="47"/>
      <c r="O24" s="47"/>
      <c r="P24" s="47"/>
      <c r="Q24" s="47"/>
      <c r="R24" s="47">
        <f t="shared" si="24"/>
        <v>0</v>
      </c>
      <c r="S24" s="101"/>
    </row>
    <row r="25" spans="1:19">
      <c r="A25" s="102"/>
      <c r="B25" s="102"/>
      <c r="C25" s="102"/>
      <c r="D25" s="102"/>
      <c r="E25" s="102"/>
      <c r="F25" s="102"/>
      <c r="G25" s="102"/>
      <c r="H25" s="102"/>
      <c r="I25" s="69" t="s">
        <v>588</v>
      </c>
      <c r="J25" s="70">
        <f>J21-(J22+J23+J24)</f>
        <v>0</v>
      </c>
      <c r="K25" s="70">
        <f t="shared" ref="K25" si="25">K21-(K22+K23+K24)</f>
        <v>0</v>
      </c>
      <c r="L25" s="70">
        <f t="shared" ref="L25" si="26">L21-(L22+L23+L24)</f>
        <v>0</v>
      </c>
      <c r="M25" s="70">
        <f t="shared" ref="M25" si="27">M21-(M22+M23+M24)</f>
        <v>0</v>
      </c>
      <c r="N25" s="70">
        <f t="shared" ref="N25" si="28">N21-(N22+N23+N24)</f>
        <v>0</v>
      </c>
      <c r="O25" s="70">
        <f t="shared" ref="O25" si="29">O21-(O22+O23+O24)</f>
        <v>0</v>
      </c>
      <c r="P25" s="70">
        <f t="shared" ref="P25" si="30">P21-(P22+P23+P24)</f>
        <v>0</v>
      </c>
      <c r="Q25" s="70">
        <f t="shared" ref="Q25" si="31">Q21-(Q22+Q23+Q24)</f>
        <v>0</v>
      </c>
      <c r="R25" s="70">
        <f>SUM(J25:Q25)</f>
        <v>0</v>
      </c>
      <c r="S25" s="101"/>
    </row>
    <row r="26" spans="1:19" ht="16">
      <c r="A26" s="71"/>
      <c r="B26" s="71"/>
      <c r="C26" s="71"/>
      <c r="D26" s="71"/>
      <c r="E26" s="71"/>
      <c r="F26" s="71"/>
      <c r="G26" s="71"/>
      <c r="H26" s="72"/>
      <c r="I26" s="71"/>
      <c r="J26" s="73" t="s">
        <v>578</v>
      </c>
      <c r="K26" s="74" t="s">
        <v>579</v>
      </c>
      <c r="L26" s="75" t="s">
        <v>580</v>
      </c>
      <c r="M26" s="75" t="s">
        <v>581</v>
      </c>
      <c r="N26" s="74" t="s">
        <v>582</v>
      </c>
      <c r="O26" s="75"/>
      <c r="P26" s="75"/>
      <c r="Q26" s="76"/>
      <c r="R26" s="77" t="s">
        <v>584</v>
      </c>
      <c r="S26" s="78"/>
    </row>
    <row r="27" spans="1:19" ht="199" customHeight="1">
      <c r="A27" s="10" t="s">
        <v>190</v>
      </c>
      <c r="B27" s="10"/>
      <c r="C27" s="10" t="s">
        <v>191</v>
      </c>
      <c r="D27" s="13">
        <v>3</v>
      </c>
      <c r="E27" s="10">
        <v>44</v>
      </c>
      <c r="F27" s="13">
        <f t="shared" ref="F27" si="32">D27*E27</f>
        <v>132</v>
      </c>
      <c r="G27" s="64">
        <v>9.5</v>
      </c>
      <c r="H27" s="67">
        <f t="shared" ref="H27" si="33">(G27*0.51)*1.23</f>
        <v>5.9593499999999997</v>
      </c>
      <c r="I27" s="65">
        <v>20</v>
      </c>
      <c r="J27" s="47"/>
      <c r="K27" s="47"/>
      <c r="L27" s="47"/>
      <c r="M27" s="47"/>
      <c r="N27" s="47"/>
      <c r="O27" s="47"/>
      <c r="P27" s="47"/>
      <c r="Q27" s="47"/>
      <c r="R27" s="47">
        <f>SUM(J27:Q27)</f>
        <v>0</v>
      </c>
      <c r="S27" s="101" t="str">
        <f>IF(R27=F27,"ESTABLE",IF(R27&lt;F27,"FALTANTE","SOBRANTE"))</f>
        <v>FALTANTE</v>
      </c>
    </row>
    <row r="28" spans="1:19">
      <c r="A28" s="102" t="s">
        <v>583</v>
      </c>
      <c r="B28" s="102"/>
      <c r="C28" s="102"/>
      <c r="D28" s="102"/>
      <c r="E28" s="102"/>
      <c r="F28" s="102"/>
      <c r="G28" s="102"/>
      <c r="H28" s="102"/>
      <c r="I28" s="69" t="s">
        <v>585</v>
      </c>
      <c r="J28" s="47"/>
      <c r="K28" s="47"/>
      <c r="L28" s="47"/>
      <c r="M28" s="47"/>
      <c r="N28" s="47"/>
      <c r="O28" s="47"/>
      <c r="P28" s="47"/>
      <c r="Q28" s="47"/>
      <c r="R28" s="47">
        <f t="shared" ref="R28:R30" si="34">SUM(J28:Q28)</f>
        <v>0</v>
      </c>
      <c r="S28" s="101"/>
    </row>
    <row r="29" spans="1:19">
      <c r="A29" s="102"/>
      <c r="B29" s="102"/>
      <c r="C29" s="102"/>
      <c r="D29" s="102"/>
      <c r="E29" s="102"/>
      <c r="F29" s="102"/>
      <c r="G29" s="102"/>
      <c r="H29" s="102"/>
      <c r="I29" s="69" t="s">
        <v>586</v>
      </c>
      <c r="J29" s="47"/>
      <c r="K29" s="47"/>
      <c r="L29" s="47"/>
      <c r="M29" s="47"/>
      <c r="N29" s="47"/>
      <c r="O29" s="47"/>
      <c r="P29" s="47"/>
      <c r="Q29" s="47"/>
      <c r="R29" s="47">
        <f t="shared" si="34"/>
        <v>0</v>
      </c>
      <c r="S29" s="101"/>
    </row>
    <row r="30" spans="1:19">
      <c r="A30" s="102"/>
      <c r="B30" s="102"/>
      <c r="C30" s="102"/>
      <c r="D30" s="102"/>
      <c r="E30" s="102"/>
      <c r="F30" s="102"/>
      <c r="G30" s="102"/>
      <c r="H30" s="102"/>
      <c r="I30" s="69" t="s">
        <v>587</v>
      </c>
      <c r="J30" s="47"/>
      <c r="K30" s="47"/>
      <c r="L30" s="47"/>
      <c r="M30" s="47"/>
      <c r="N30" s="47"/>
      <c r="O30" s="47"/>
      <c r="P30" s="47"/>
      <c r="Q30" s="47"/>
      <c r="R30" s="47">
        <f t="shared" si="34"/>
        <v>0</v>
      </c>
      <c r="S30" s="101"/>
    </row>
    <row r="31" spans="1:19">
      <c r="A31" s="102"/>
      <c r="B31" s="102"/>
      <c r="C31" s="102"/>
      <c r="D31" s="102"/>
      <c r="E31" s="102"/>
      <c r="F31" s="102"/>
      <c r="G31" s="102"/>
      <c r="H31" s="102"/>
      <c r="I31" s="69" t="s">
        <v>588</v>
      </c>
      <c r="J31" s="70">
        <f>J27-(J28+J29+J30)</f>
        <v>0</v>
      </c>
      <c r="K31" s="70">
        <f t="shared" ref="K31" si="35">K27-(K28+K29+K30)</f>
        <v>0</v>
      </c>
      <c r="L31" s="70">
        <f t="shared" ref="L31" si="36">L27-(L28+L29+L30)</f>
        <v>0</v>
      </c>
      <c r="M31" s="70">
        <f t="shared" ref="M31" si="37">M27-(M28+M29+M30)</f>
        <v>0</v>
      </c>
      <c r="N31" s="70">
        <f t="shared" ref="N31" si="38">N27-(N28+N29+N30)</f>
        <v>0</v>
      </c>
      <c r="O31" s="70">
        <f t="shared" ref="O31" si="39">O27-(O28+O29+O30)</f>
        <v>0</v>
      </c>
      <c r="P31" s="70">
        <f t="shared" ref="P31" si="40">P27-(P28+P29+P30)</f>
        <v>0</v>
      </c>
      <c r="Q31" s="70">
        <f t="shared" ref="Q31" si="41">Q27-(Q28+Q29+Q30)</f>
        <v>0</v>
      </c>
      <c r="R31" s="70">
        <f>SUM(J31:Q31)</f>
        <v>0</v>
      </c>
      <c r="S31" s="101"/>
    </row>
    <row r="32" spans="1:19" ht="16">
      <c r="A32" s="71"/>
      <c r="B32" s="71"/>
      <c r="C32" s="71"/>
      <c r="D32" s="71"/>
      <c r="E32" s="71"/>
      <c r="F32" s="71"/>
      <c r="G32" s="71"/>
      <c r="H32" s="72"/>
      <c r="I32" s="71"/>
      <c r="J32" s="73" t="s">
        <v>578</v>
      </c>
      <c r="K32" s="74" t="s">
        <v>579</v>
      </c>
      <c r="L32" s="75" t="s">
        <v>580</v>
      </c>
      <c r="M32" s="75" t="s">
        <v>581</v>
      </c>
      <c r="N32" s="74" t="s">
        <v>582</v>
      </c>
      <c r="O32" s="75"/>
      <c r="P32" s="75"/>
      <c r="Q32" s="76"/>
      <c r="R32" s="77" t="s">
        <v>584</v>
      </c>
      <c r="S32" s="78"/>
    </row>
    <row r="33" spans="1:19" ht="211.5" customHeight="1">
      <c r="A33" s="10" t="s">
        <v>192</v>
      </c>
      <c r="B33" s="10"/>
      <c r="C33" s="10" t="s">
        <v>193</v>
      </c>
      <c r="D33" s="13">
        <v>3</v>
      </c>
      <c r="E33" s="10">
        <v>100</v>
      </c>
      <c r="F33" s="13">
        <f t="shared" ref="F33" si="42">D33*E33</f>
        <v>300</v>
      </c>
      <c r="G33" s="64">
        <v>5.5</v>
      </c>
      <c r="H33" s="67">
        <f t="shared" ref="H33" si="43">(G33*0.51)*1.23</f>
        <v>3.4501500000000003</v>
      </c>
      <c r="I33" s="65">
        <v>19</v>
      </c>
      <c r="J33" s="47"/>
      <c r="K33" s="47"/>
      <c r="L33" s="47"/>
      <c r="M33" s="47"/>
      <c r="N33" s="47"/>
      <c r="O33" s="47"/>
      <c r="P33" s="47"/>
      <c r="Q33" s="47"/>
      <c r="R33" s="47">
        <f>SUM(J33:Q33)</f>
        <v>0</v>
      </c>
      <c r="S33" s="101" t="str">
        <f>IF(R33=F33,"ESTABLE",IF(R33&lt;F33,"FALTANTE","SOBRANTE"))</f>
        <v>FALTANTE</v>
      </c>
    </row>
    <row r="34" spans="1:19">
      <c r="A34" s="102" t="s">
        <v>583</v>
      </c>
      <c r="B34" s="102"/>
      <c r="C34" s="102"/>
      <c r="D34" s="102"/>
      <c r="E34" s="102"/>
      <c r="F34" s="102"/>
      <c r="G34" s="102"/>
      <c r="H34" s="102"/>
      <c r="I34" s="69" t="s">
        <v>585</v>
      </c>
      <c r="J34" s="47"/>
      <c r="K34" s="47"/>
      <c r="L34" s="47"/>
      <c r="M34" s="47"/>
      <c r="N34" s="47"/>
      <c r="O34" s="47"/>
      <c r="P34" s="47"/>
      <c r="Q34" s="47"/>
      <c r="R34" s="47">
        <f t="shared" ref="R34:R36" si="44">SUM(J34:Q34)</f>
        <v>0</v>
      </c>
      <c r="S34" s="101"/>
    </row>
    <row r="35" spans="1:19">
      <c r="A35" s="102"/>
      <c r="B35" s="102"/>
      <c r="C35" s="102"/>
      <c r="D35" s="102"/>
      <c r="E35" s="102"/>
      <c r="F35" s="102"/>
      <c r="G35" s="102"/>
      <c r="H35" s="102"/>
      <c r="I35" s="69" t="s">
        <v>586</v>
      </c>
      <c r="J35" s="47"/>
      <c r="K35" s="47"/>
      <c r="L35" s="47"/>
      <c r="M35" s="47"/>
      <c r="N35" s="47"/>
      <c r="O35" s="47"/>
      <c r="P35" s="47"/>
      <c r="Q35" s="47"/>
      <c r="R35" s="47">
        <f t="shared" si="44"/>
        <v>0</v>
      </c>
      <c r="S35" s="101"/>
    </row>
    <row r="36" spans="1:19">
      <c r="A36" s="102"/>
      <c r="B36" s="102"/>
      <c r="C36" s="102"/>
      <c r="D36" s="102"/>
      <c r="E36" s="102"/>
      <c r="F36" s="102"/>
      <c r="G36" s="102"/>
      <c r="H36" s="102"/>
      <c r="I36" s="69" t="s">
        <v>587</v>
      </c>
      <c r="J36" s="47"/>
      <c r="K36" s="47"/>
      <c r="L36" s="47"/>
      <c r="M36" s="47"/>
      <c r="N36" s="47"/>
      <c r="O36" s="47"/>
      <c r="P36" s="47"/>
      <c r="Q36" s="47"/>
      <c r="R36" s="47">
        <f t="shared" si="44"/>
        <v>0</v>
      </c>
      <c r="S36" s="101"/>
    </row>
    <row r="37" spans="1:19">
      <c r="A37" s="102"/>
      <c r="B37" s="102"/>
      <c r="C37" s="102"/>
      <c r="D37" s="102"/>
      <c r="E37" s="102"/>
      <c r="F37" s="102"/>
      <c r="G37" s="102"/>
      <c r="H37" s="102"/>
      <c r="I37" s="69" t="s">
        <v>588</v>
      </c>
      <c r="J37" s="70">
        <f>J33-(J34+J35+J36)</f>
        <v>0</v>
      </c>
      <c r="K37" s="70">
        <f t="shared" ref="K37" si="45">K33-(K34+K35+K36)</f>
        <v>0</v>
      </c>
      <c r="L37" s="70">
        <f t="shared" ref="L37" si="46">L33-(L34+L35+L36)</f>
        <v>0</v>
      </c>
      <c r="M37" s="70">
        <f t="shared" ref="M37" si="47">M33-(M34+M35+M36)</f>
        <v>0</v>
      </c>
      <c r="N37" s="70">
        <f t="shared" ref="N37" si="48">N33-(N34+N35+N36)</f>
        <v>0</v>
      </c>
      <c r="O37" s="70">
        <f t="shared" ref="O37" si="49">O33-(O34+O35+O36)</f>
        <v>0</v>
      </c>
      <c r="P37" s="70">
        <f t="shared" ref="P37" si="50">P33-(P34+P35+P36)</f>
        <v>0</v>
      </c>
      <c r="Q37" s="70">
        <f t="shared" ref="Q37" si="51">Q33-(Q34+Q35+Q36)</f>
        <v>0</v>
      </c>
      <c r="R37" s="70">
        <f>SUM(J37:Q37)</f>
        <v>0</v>
      </c>
      <c r="S37" s="101"/>
    </row>
    <row r="38" spans="1:19" ht="16">
      <c r="A38" s="71"/>
      <c r="B38" s="71"/>
      <c r="C38" s="71"/>
      <c r="D38" s="71"/>
      <c r="E38" s="71"/>
      <c r="F38" s="71"/>
      <c r="G38" s="71"/>
      <c r="H38" s="72"/>
      <c r="I38" s="71"/>
      <c r="J38" s="73" t="s">
        <v>578</v>
      </c>
      <c r="K38" s="74" t="s">
        <v>579</v>
      </c>
      <c r="L38" s="75" t="s">
        <v>580</v>
      </c>
      <c r="M38" s="75" t="s">
        <v>581</v>
      </c>
      <c r="N38" s="74" t="s">
        <v>582</v>
      </c>
      <c r="O38" s="75"/>
      <c r="P38" s="75"/>
      <c r="Q38" s="76"/>
      <c r="R38" s="77" t="s">
        <v>584</v>
      </c>
      <c r="S38" s="78"/>
    </row>
    <row r="39" spans="1:19" ht="247" customHeight="1">
      <c r="A39" s="10" t="s">
        <v>194</v>
      </c>
      <c r="B39" s="10"/>
      <c r="C39" s="10" t="s">
        <v>195</v>
      </c>
      <c r="D39" s="13">
        <v>3</v>
      </c>
      <c r="E39" s="10">
        <v>70</v>
      </c>
      <c r="F39" s="13">
        <f t="shared" ref="F39" si="52">D39*E39</f>
        <v>210</v>
      </c>
      <c r="G39" s="64">
        <v>6</v>
      </c>
      <c r="H39" s="67">
        <f t="shared" ref="H39" si="53">(G39*0.51)*1.23</f>
        <v>3.7637999999999998</v>
      </c>
      <c r="I39" s="65">
        <v>19</v>
      </c>
      <c r="J39" s="47"/>
      <c r="K39" s="47"/>
      <c r="L39" s="47"/>
      <c r="M39" s="47"/>
      <c r="N39" s="47"/>
      <c r="O39" s="47"/>
      <c r="P39" s="47"/>
      <c r="Q39" s="47"/>
      <c r="R39" s="47">
        <f>SUM(J39:Q39)</f>
        <v>0</v>
      </c>
      <c r="S39" s="101" t="str">
        <f>IF(R39=F39,"ESTABLE",IF(R39&lt;F39,"FALTANTE","SOBRANTE"))</f>
        <v>FALTANTE</v>
      </c>
    </row>
    <row r="40" spans="1:19">
      <c r="A40" s="102" t="s">
        <v>583</v>
      </c>
      <c r="B40" s="102"/>
      <c r="C40" s="102"/>
      <c r="D40" s="102"/>
      <c r="E40" s="102"/>
      <c r="F40" s="102"/>
      <c r="G40" s="102"/>
      <c r="H40" s="102"/>
      <c r="I40" s="69" t="s">
        <v>585</v>
      </c>
      <c r="J40" s="47"/>
      <c r="K40" s="47"/>
      <c r="L40" s="47"/>
      <c r="M40" s="47"/>
      <c r="N40" s="47"/>
      <c r="O40" s="47"/>
      <c r="P40" s="47"/>
      <c r="Q40" s="47"/>
      <c r="R40" s="47">
        <f t="shared" ref="R40:R42" si="54">SUM(J40:Q40)</f>
        <v>0</v>
      </c>
      <c r="S40" s="101"/>
    </row>
    <row r="41" spans="1:19">
      <c r="A41" s="102"/>
      <c r="B41" s="102"/>
      <c r="C41" s="102"/>
      <c r="D41" s="102"/>
      <c r="E41" s="102"/>
      <c r="F41" s="102"/>
      <c r="G41" s="102"/>
      <c r="H41" s="102"/>
      <c r="I41" s="69" t="s">
        <v>586</v>
      </c>
      <c r="J41" s="47"/>
      <c r="K41" s="47"/>
      <c r="L41" s="47"/>
      <c r="M41" s="47"/>
      <c r="N41" s="47"/>
      <c r="O41" s="47"/>
      <c r="P41" s="47"/>
      <c r="Q41" s="47"/>
      <c r="R41" s="47">
        <f t="shared" si="54"/>
        <v>0</v>
      </c>
      <c r="S41" s="101"/>
    </row>
    <row r="42" spans="1:19">
      <c r="A42" s="102"/>
      <c r="B42" s="102"/>
      <c r="C42" s="102"/>
      <c r="D42" s="102"/>
      <c r="E42" s="102"/>
      <c r="F42" s="102"/>
      <c r="G42" s="102"/>
      <c r="H42" s="102"/>
      <c r="I42" s="69" t="s">
        <v>587</v>
      </c>
      <c r="J42" s="47"/>
      <c r="K42" s="47"/>
      <c r="L42" s="47"/>
      <c r="M42" s="47"/>
      <c r="N42" s="47"/>
      <c r="O42" s="47"/>
      <c r="P42" s="47"/>
      <c r="Q42" s="47"/>
      <c r="R42" s="47">
        <f t="shared" si="54"/>
        <v>0</v>
      </c>
      <c r="S42" s="101"/>
    </row>
    <row r="43" spans="1:19">
      <c r="A43" s="102"/>
      <c r="B43" s="102"/>
      <c r="C43" s="102"/>
      <c r="D43" s="102"/>
      <c r="E43" s="102"/>
      <c r="F43" s="102"/>
      <c r="G43" s="102"/>
      <c r="H43" s="102"/>
      <c r="I43" s="69" t="s">
        <v>588</v>
      </c>
      <c r="J43" s="70">
        <f>J39-(J40+J41+J42)</f>
        <v>0</v>
      </c>
      <c r="K43" s="70">
        <f t="shared" ref="K43" si="55">K39-(K40+K41+K42)</f>
        <v>0</v>
      </c>
      <c r="L43" s="70">
        <f t="shared" ref="L43" si="56">L39-(L40+L41+L42)</f>
        <v>0</v>
      </c>
      <c r="M43" s="70">
        <f t="shared" ref="M43" si="57">M39-(M40+M41+M42)</f>
        <v>0</v>
      </c>
      <c r="N43" s="70">
        <f t="shared" ref="N43" si="58">N39-(N40+N41+N42)</f>
        <v>0</v>
      </c>
      <c r="O43" s="70">
        <f t="shared" ref="O43" si="59">O39-(O40+O41+O42)</f>
        <v>0</v>
      </c>
      <c r="P43" s="70">
        <f t="shared" ref="P43" si="60">P39-(P40+P41+P42)</f>
        <v>0</v>
      </c>
      <c r="Q43" s="70">
        <f t="shared" ref="Q43" si="61">Q39-(Q40+Q41+Q42)</f>
        <v>0</v>
      </c>
      <c r="R43" s="70">
        <f>SUM(J43:Q43)</f>
        <v>0</v>
      </c>
      <c r="S43" s="101"/>
    </row>
    <row r="44" spans="1:19" ht="16">
      <c r="A44" s="71"/>
      <c r="B44" s="71"/>
      <c r="C44" s="71"/>
      <c r="D44" s="71"/>
      <c r="E44" s="71"/>
      <c r="F44" s="71"/>
      <c r="G44" s="71"/>
      <c r="H44" s="72"/>
      <c r="I44" s="71"/>
      <c r="J44" s="73" t="s">
        <v>578</v>
      </c>
      <c r="K44" s="74" t="s">
        <v>579</v>
      </c>
      <c r="L44" s="75" t="s">
        <v>580</v>
      </c>
      <c r="M44" s="75" t="s">
        <v>581</v>
      </c>
      <c r="N44" s="74" t="s">
        <v>582</v>
      </c>
      <c r="O44" s="75"/>
      <c r="P44" s="75"/>
      <c r="Q44" s="76"/>
      <c r="R44" s="77" t="s">
        <v>584</v>
      </c>
      <c r="S44" s="78"/>
    </row>
    <row r="45" spans="1:19" ht="161" customHeight="1">
      <c r="A45" s="10" t="s">
        <v>196</v>
      </c>
      <c r="B45" s="10"/>
      <c r="C45" s="10" t="s">
        <v>197</v>
      </c>
      <c r="D45" s="13">
        <v>1</v>
      </c>
      <c r="E45" s="10">
        <v>60</v>
      </c>
      <c r="F45" s="13">
        <f t="shared" ref="F45" si="62">D45*E45</f>
        <v>60</v>
      </c>
      <c r="G45" s="64">
        <v>15.5</v>
      </c>
      <c r="H45" s="67">
        <f t="shared" ref="H45" si="63">(G45*0.51)*1.23</f>
        <v>9.7231500000000004</v>
      </c>
      <c r="I45" s="65">
        <v>29</v>
      </c>
      <c r="J45" s="47"/>
      <c r="K45" s="47"/>
      <c r="L45" s="47"/>
      <c r="M45" s="47"/>
      <c r="N45" s="47"/>
      <c r="O45" s="47"/>
      <c r="P45" s="47"/>
      <c r="Q45" s="47"/>
      <c r="R45" s="47">
        <f>SUM(J45:Q45)</f>
        <v>0</v>
      </c>
      <c r="S45" s="101" t="str">
        <f>IF(R45=F45,"ESTABLE",IF(R45&lt;F45,"FALTANTE","SOBRANTE"))</f>
        <v>FALTANTE</v>
      </c>
    </row>
    <row r="46" spans="1:19">
      <c r="A46" s="102" t="s">
        <v>583</v>
      </c>
      <c r="B46" s="102"/>
      <c r="C46" s="102"/>
      <c r="D46" s="102"/>
      <c r="E46" s="102"/>
      <c r="F46" s="102"/>
      <c r="G46" s="102"/>
      <c r="H46" s="102"/>
      <c r="I46" s="69" t="s">
        <v>585</v>
      </c>
      <c r="J46" s="47"/>
      <c r="K46" s="47"/>
      <c r="L46" s="47"/>
      <c r="M46" s="47"/>
      <c r="N46" s="47"/>
      <c r="O46" s="47"/>
      <c r="P46" s="47"/>
      <c r="Q46" s="47"/>
      <c r="R46" s="47">
        <f t="shared" ref="R46:R48" si="64">SUM(J46:Q46)</f>
        <v>0</v>
      </c>
      <c r="S46" s="101"/>
    </row>
    <row r="47" spans="1:19">
      <c r="A47" s="102"/>
      <c r="B47" s="102"/>
      <c r="C47" s="102"/>
      <c r="D47" s="102"/>
      <c r="E47" s="102"/>
      <c r="F47" s="102"/>
      <c r="G47" s="102"/>
      <c r="H47" s="102"/>
      <c r="I47" s="69" t="s">
        <v>586</v>
      </c>
      <c r="J47" s="47"/>
      <c r="K47" s="47"/>
      <c r="L47" s="47"/>
      <c r="M47" s="47"/>
      <c r="N47" s="47"/>
      <c r="O47" s="47"/>
      <c r="P47" s="47"/>
      <c r="Q47" s="47"/>
      <c r="R47" s="47">
        <f t="shared" si="64"/>
        <v>0</v>
      </c>
      <c r="S47" s="101"/>
    </row>
    <row r="48" spans="1:19">
      <c r="A48" s="102"/>
      <c r="B48" s="102"/>
      <c r="C48" s="102"/>
      <c r="D48" s="102"/>
      <c r="E48" s="102"/>
      <c r="F48" s="102"/>
      <c r="G48" s="102"/>
      <c r="H48" s="102"/>
      <c r="I48" s="69" t="s">
        <v>587</v>
      </c>
      <c r="J48" s="47"/>
      <c r="K48" s="47"/>
      <c r="L48" s="47"/>
      <c r="M48" s="47"/>
      <c r="N48" s="47"/>
      <c r="O48" s="47"/>
      <c r="P48" s="47"/>
      <c r="Q48" s="47"/>
      <c r="R48" s="47">
        <f t="shared" si="64"/>
        <v>0</v>
      </c>
      <c r="S48" s="101"/>
    </row>
    <row r="49" spans="1:19">
      <c r="A49" s="102"/>
      <c r="B49" s="102"/>
      <c r="C49" s="102"/>
      <c r="D49" s="102"/>
      <c r="E49" s="102"/>
      <c r="F49" s="102"/>
      <c r="G49" s="102"/>
      <c r="H49" s="102"/>
      <c r="I49" s="69" t="s">
        <v>588</v>
      </c>
      <c r="J49" s="70">
        <f>J45-(J46+J47+J48)</f>
        <v>0</v>
      </c>
      <c r="K49" s="70">
        <f t="shared" ref="K49" si="65">K45-(K46+K47+K48)</f>
        <v>0</v>
      </c>
      <c r="L49" s="70">
        <f t="shared" ref="L49" si="66">L45-(L46+L47+L48)</f>
        <v>0</v>
      </c>
      <c r="M49" s="70">
        <f t="shared" ref="M49" si="67">M45-(M46+M47+M48)</f>
        <v>0</v>
      </c>
      <c r="N49" s="70">
        <f t="shared" ref="N49" si="68">N45-(N46+N47+N48)</f>
        <v>0</v>
      </c>
      <c r="O49" s="70">
        <f t="shared" ref="O49" si="69">O45-(O46+O47+O48)</f>
        <v>0</v>
      </c>
      <c r="P49" s="70">
        <f t="shared" ref="P49" si="70">P45-(P46+P47+P48)</f>
        <v>0</v>
      </c>
      <c r="Q49" s="70">
        <f t="shared" ref="Q49" si="71">Q45-(Q46+Q47+Q48)</f>
        <v>0</v>
      </c>
      <c r="R49" s="70">
        <f>SUM(J49:Q49)</f>
        <v>0</v>
      </c>
      <c r="S49" s="101"/>
    </row>
    <row r="50" spans="1:19" ht="16">
      <c r="A50" s="71"/>
      <c r="B50" s="71"/>
      <c r="C50" s="71"/>
      <c r="D50" s="71"/>
      <c r="E50" s="71"/>
      <c r="F50" s="71"/>
      <c r="G50" s="71"/>
      <c r="H50" s="72"/>
      <c r="I50" s="71"/>
      <c r="J50" s="73" t="s">
        <v>578</v>
      </c>
      <c r="K50" s="74" t="s">
        <v>579</v>
      </c>
      <c r="L50" s="75" t="s">
        <v>580</v>
      </c>
      <c r="M50" s="75" t="s">
        <v>581</v>
      </c>
      <c r="N50" s="74" t="s">
        <v>582</v>
      </c>
      <c r="O50" s="75"/>
      <c r="P50" s="75"/>
      <c r="Q50" s="76"/>
      <c r="R50" s="77" t="s">
        <v>584</v>
      </c>
      <c r="S50" s="78"/>
    </row>
    <row r="51" spans="1:19" ht="187" customHeight="1">
      <c r="A51" s="10">
        <v>823</v>
      </c>
      <c r="B51" s="10"/>
      <c r="C51" s="10" t="s">
        <v>198</v>
      </c>
      <c r="D51" s="13">
        <v>1</v>
      </c>
      <c r="E51" s="10">
        <v>50</v>
      </c>
      <c r="F51" s="13">
        <f t="shared" ref="F51" si="72">D51*E51</f>
        <v>50</v>
      </c>
      <c r="G51" s="64">
        <v>17.8</v>
      </c>
      <c r="H51" s="67">
        <f t="shared" ref="H51" si="73">(G51*0.51)*1.23</f>
        <v>11.165940000000001</v>
      </c>
      <c r="I51" s="65">
        <v>35</v>
      </c>
      <c r="J51" s="47"/>
      <c r="K51" s="47"/>
      <c r="L51" s="47"/>
      <c r="M51" s="47"/>
      <c r="N51" s="47"/>
      <c r="O51" s="47"/>
      <c r="P51" s="47"/>
      <c r="Q51" s="47"/>
      <c r="R51" s="47">
        <f>SUM(J51:Q51)</f>
        <v>0</v>
      </c>
      <c r="S51" s="101" t="str">
        <f>IF(R51=F51,"ESTABLE",IF(R51&lt;F51,"FALTANTE","SOBRANTE"))</f>
        <v>FALTANTE</v>
      </c>
    </row>
    <row r="52" spans="1:19">
      <c r="A52" s="102" t="s">
        <v>583</v>
      </c>
      <c r="B52" s="102"/>
      <c r="C52" s="102"/>
      <c r="D52" s="102"/>
      <c r="E52" s="102"/>
      <c r="F52" s="102"/>
      <c r="G52" s="102"/>
      <c r="H52" s="102"/>
      <c r="I52" s="69" t="s">
        <v>585</v>
      </c>
      <c r="J52" s="47"/>
      <c r="K52" s="47"/>
      <c r="L52" s="47"/>
      <c r="M52" s="47"/>
      <c r="N52" s="47"/>
      <c r="O52" s="47"/>
      <c r="P52" s="47"/>
      <c r="Q52" s="47"/>
      <c r="R52" s="47">
        <f t="shared" ref="R52:R54" si="74">SUM(J52:Q52)</f>
        <v>0</v>
      </c>
      <c r="S52" s="101"/>
    </row>
    <row r="53" spans="1:19">
      <c r="A53" s="102"/>
      <c r="B53" s="102"/>
      <c r="C53" s="102"/>
      <c r="D53" s="102"/>
      <c r="E53" s="102"/>
      <c r="F53" s="102"/>
      <c r="G53" s="102"/>
      <c r="H53" s="102"/>
      <c r="I53" s="69" t="s">
        <v>586</v>
      </c>
      <c r="J53" s="47"/>
      <c r="K53" s="47"/>
      <c r="L53" s="47"/>
      <c r="M53" s="47"/>
      <c r="N53" s="47"/>
      <c r="O53" s="47"/>
      <c r="P53" s="47"/>
      <c r="Q53" s="47"/>
      <c r="R53" s="47">
        <f t="shared" si="74"/>
        <v>0</v>
      </c>
      <c r="S53" s="101"/>
    </row>
    <row r="54" spans="1:19">
      <c r="A54" s="102"/>
      <c r="B54" s="102"/>
      <c r="C54" s="102"/>
      <c r="D54" s="102"/>
      <c r="E54" s="102"/>
      <c r="F54" s="102"/>
      <c r="G54" s="102"/>
      <c r="H54" s="102"/>
      <c r="I54" s="69" t="s">
        <v>587</v>
      </c>
      <c r="J54" s="47"/>
      <c r="K54" s="47"/>
      <c r="L54" s="47"/>
      <c r="M54" s="47"/>
      <c r="N54" s="47"/>
      <c r="O54" s="47"/>
      <c r="P54" s="47"/>
      <c r="Q54" s="47"/>
      <c r="R54" s="47">
        <f t="shared" si="74"/>
        <v>0</v>
      </c>
      <c r="S54" s="101"/>
    </row>
    <row r="55" spans="1:19">
      <c r="A55" s="102"/>
      <c r="B55" s="102"/>
      <c r="C55" s="102"/>
      <c r="D55" s="102"/>
      <c r="E55" s="102"/>
      <c r="F55" s="102"/>
      <c r="G55" s="102"/>
      <c r="H55" s="102"/>
      <c r="I55" s="69" t="s">
        <v>588</v>
      </c>
      <c r="J55" s="70">
        <f>J51-(J52+J53+J54)</f>
        <v>0</v>
      </c>
      <c r="K55" s="70">
        <f t="shared" ref="K55" si="75">K51-(K52+K53+K54)</f>
        <v>0</v>
      </c>
      <c r="L55" s="70">
        <f t="shared" ref="L55" si="76">L51-(L52+L53+L54)</f>
        <v>0</v>
      </c>
      <c r="M55" s="70">
        <f t="shared" ref="M55" si="77">M51-(M52+M53+M54)</f>
        <v>0</v>
      </c>
      <c r="N55" s="70">
        <f t="shared" ref="N55" si="78">N51-(N52+N53+N54)</f>
        <v>0</v>
      </c>
      <c r="O55" s="70">
        <f t="shared" ref="O55" si="79">O51-(O52+O53+O54)</f>
        <v>0</v>
      </c>
      <c r="P55" s="70">
        <f t="shared" ref="P55" si="80">P51-(P52+P53+P54)</f>
        <v>0</v>
      </c>
      <c r="Q55" s="70">
        <f t="shared" ref="Q55" si="81">Q51-(Q52+Q53+Q54)</f>
        <v>0</v>
      </c>
      <c r="R55" s="70">
        <f>SUM(J55:Q55)</f>
        <v>0</v>
      </c>
      <c r="S55" s="101"/>
    </row>
    <row r="56" spans="1:19" ht="16">
      <c r="A56" s="71"/>
      <c r="B56" s="71"/>
      <c r="C56" s="71"/>
      <c r="D56" s="71"/>
      <c r="E56" s="71"/>
      <c r="F56" s="71"/>
      <c r="G56" s="71"/>
      <c r="H56" s="72"/>
      <c r="I56" s="71"/>
      <c r="J56" s="73" t="s">
        <v>578</v>
      </c>
      <c r="K56" s="74" t="s">
        <v>579</v>
      </c>
      <c r="L56" s="75" t="s">
        <v>580</v>
      </c>
      <c r="M56" s="75" t="s">
        <v>581</v>
      </c>
      <c r="N56" s="74" t="s">
        <v>582</v>
      </c>
      <c r="O56" s="75"/>
      <c r="P56" s="75"/>
      <c r="Q56" s="76"/>
      <c r="R56" s="77" t="s">
        <v>584</v>
      </c>
      <c r="S56" s="78"/>
    </row>
    <row r="57" spans="1:19" ht="213" customHeight="1">
      <c r="A57" s="10" t="s">
        <v>199</v>
      </c>
      <c r="B57" s="10"/>
      <c r="C57" s="10" t="s">
        <v>200</v>
      </c>
      <c r="D57" s="13">
        <v>1</v>
      </c>
      <c r="E57" s="10">
        <v>60</v>
      </c>
      <c r="F57" s="13">
        <f t="shared" ref="F57" si="82">D57*E57</f>
        <v>60</v>
      </c>
      <c r="G57" s="64">
        <v>18</v>
      </c>
      <c r="H57" s="67">
        <f t="shared" ref="H57" si="83">(G57*0.51)*1.23</f>
        <v>11.291399999999999</v>
      </c>
      <c r="I57" s="65">
        <v>35</v>
      </c>
      <c r="J57" s="47"/>
      <c r="K57" s="47"/>
      <c r="L57" s="47"/>
      <c r="M57" s="47"/>
      <c r="N57" s="47"/>
      <c r="O57" s="47"/>
      <c r="P57" s="47"/>
      <c r="Q57" s="47"/>
      <c r="R57" s="47">
        <f>SUM(J57:Q57)</f>
        <v>0</v>
      </c>
      <c r="S57" s="101" t="str">
        <f>IF(R57=F57,"ESTABLE",IF(R57&lt;F57,"FALTANTE","SOBRANTE"))</f>
        <v>FALTANTE</v>
      </c>
    </row>
    <row r="58" spans="1:19">
      <c r="A58" s="102" t="s">
        <v>583</v>
      </c>
      <c r="B58" s="102"/>
      <c r="C58" s="102"/>
      <c r="D58" s="102"/>
      <c r="E58" s="102"/>
      <c r="F58" s="102"/>
      <c r="G58" s="102"/>
      <c r="H58" s="102"/>
      <c r="I58" s="69" t="s">
        <v>585</v>
      </c>
      <c r="J58" s="47"/>
      <c r="K58" s="47"/>
      <c r="L58" s="47"/>
      <c r="M58" s="47"/>
      <c r="N58" s="47"/>
      <c r="O58" s="47"/>
      <c r="P58" s="47"/>
      <c r="Q58" s="47"/>
      <c r="R58" s="47">
        <f t="shared" ref="R58:R60" si="84">SUM(J58:Q58)</f>
        <v>0</v>
      </c>
      <c r="S58" s="101"/>
    </row>
    <row r="59" spans="1:19">
      <c r="A59" s="102"/>
      <c r="B59" s="102"/>
      <c r="C59" s="102"/>
      <c r="D59" s="102"/>
      <c r="E59" s="102"/>
      <c r="F59" s="102"/>
      <c r="G59" s="102"/>
      <c r="H59" s="102"/>
      <c r="I59" s="69" t="s">
        <v>586</v>
      </c>
      <c r="J59" s="47"/>
      <c r="K59" s="47"/>
      <c r="L59" s="47"/>
      <c r="M59" s="47"/>
      <c r="N59" s="47"/>
      <c r="O59" s="47"/>
      <c r="P59" s="47"/>
      <c r="Q59" s="47"/>
      <c r="R59" s="47">
        <f t="shared" si="84"/>
        <v>0</v>
      </c>
      <c r="S59" s="101"/>
    </row>
    <row r="60" spans="1:19">
      <c r="A60" s="102"/>
      <c r="B60" s="102"/>
      <c r="C60" s="102"/>
      <c r="D60" s="102"/>
      <c r="E60" s="102"/>
      <c r="F60" s="102"/>
      <c r="G60" s="102"/>
      <c r="H60" s="102"/>
      <c r="I60" s="69" t="s">
        <v>587</v>
      </c>
      <c r="J60" s="47"/>
      <c r="K60" s="47"/>
      <c r="L60" s="47"/>
      <c r="M60" s="47"/>
      <c r="N60" s="47"/>
      <c r="O60" s="47"/>
      <c r="P60" s="47"/>
      <c r="Q60" s="47"/>
      <c r="R60" s="47">
        <f t="shared" si="84"/>
        <v>0</v>
      </c>
      <c r="S60" s="101"/>
    </row>
    <row r="61" spans="1:19">
      <c r="A61" s="102"/>
      <c r="B61" s="102"/>
      <c r="C61" s="102"/>
      <c r="D61" s="102"/>
      <c r="E61" s="102"/>
      <c r="F61" s="102"/>
      <c r="G61" s="102"/>
      <c r="H61" s="102"/>
      <c r="I61" s="69" t="s">
        <v>588</v>
      </c>
      <c r="J61" s="70">
        <f>J57-(J58+J59+J60)</f>
        <v>0</v>
      </c>
      <c r="K61" s="70">
        <f t="shared" ref="K61" si="85">K57-(K58+K59+K60)</f>
        <v>0</v>
      </c>
      <c r="L61" s="70">
        <f t="shared" ref="L61" si="86">L57-(L58+L59+L60)</f>
        <v>0</v>
      </c>
      <c r="M61" s="70">
        <f t="shared" ref="M61" si="87">M57-(M58+M59+M60)</f>
        <v>0</v>
      </c>
      <c r="N61" s="70">
        <f t="shared" ref="N61" si="88">N57-(N58+N59+N60)</f>
        <v>0</v>
      </c>
      <c r="O61" s="70">
        <f t="shared" ref="O61" si="89">O57-(O58+O59+O60)</f>
        <v>0</v>
      </c>
      <c r="P61" s="70">
        <f t="shared" ref="P61" si="90">P57-(P58+P59+P60)</f>
        <v>0</v>
      </c>
      <c r="Q61" s="70">
        <f t="shared" ref="Q61" si="91">Q57-(Q58+Q59+Q60)</f>
        <v>0</v>
      </c>
      <c r="R61" s="70">
        <f>SUM(J61:Q61)</f>
        <v>0</v>
      </c>
      <c r="S61" s="101"/>
    </row>
    <row r="62" spans="1:19" ht="16">
      <c r="A62" s="71"/>
      <c r="B62" s="71"/>
      <c r="C62" s="71"/>
      <c r="D62" s="71"/>
      <c r="E62" s="71"/>
      <c r="F62" s="71"/>
      <c r="G62" s="71"/>
      <c r="H62" s="72"/>
      <c r="I62" s="71"/>
      <c r="J62" s="73" t="s">
        <v>578</v>
      </c>
      <c r="K62" s="74" t="s">
        <v>579</v>
      </c>
      <c r="L62" s="75" t="s">
        <v>580</v>
      </c>
      <c r="M62" s="75" t="s">
        <v>581</v>
      </c>
      <c r="N62" s="74" t="s">
        <v>582</v>
      </c>
      <c r="O62" s="75"/>
      <c r="P62" s="75"/>
      <c r="Q62" s="76"/>
      <c r="R62" s="77" t="s">
        <v>584</v>
      </c>
      <c r="S62" s="78"/>
    </row>
    <row r="63" spans="1:19" ht="258" customHeight="1">
      <c r="A63" s="10">
        <v>1062</v>
      </c>
      <c r="B63" s="10"/>
      <c r="C63" s="10" t="s">
        <v>201</v>
      </c>
      <c r="D63" s="13">
        <v>1</v>
      </c>
      <c r="E63" s="10">
        <v>70</v>
      </c>
      <c r="F63" s="13">
        <f t="shared" ref="F63" si="92">D63*E63</f>
        <v>70</v>
      </c>
      <c r="G63" s="64">
        <v>14.8</v>
      </c>
      <c r="H63" s="67">
        <f t="shared" ref="H63" si="93">(G63*0.51)*1.23</f>
        <v>9.284040000000001</v>
      </c>
      <c r="I63" s="65">
        <v>29</v>
      </c>
      <c r="J63" s="47"/>
      <c r="K63" s="47"/>
      <c r="L63" s="47"/>
      <c r="M63" s="47"/>
      <c r="N63" s="47"/>
      <c r="O63" s="47"/>
      <c r="P63" s="47"/>
      <c r="Q63" s="47"/>
      <c r="R63" s="47">
        <f>SUM(J63:Q63)</f>
        <v>0</v>
      </c>
      <c r="S63" s="101" t="str">
        <f>IF(R63=F63,"ESTABLE",IF(R63&lt;F63,"FALTANTE","SOBRANTE"))</f>
        <v>FALTANTE</v>
      </c>
    </row>
    <row r="64" spans="1:19">
      <c r="A64" s="102" t="s">
        <v>583</v>
      </c>
      <c r="B64" s="102"/>
      <c r="C64" s="102"/>
      <c r="D64" s="102"/>
      <c r="E64" s="102"/>
      <c r="F64" s="102"/>
      <c r="G64" s="102"/>
      <c r="H64" s="102"/>
      <c r="I64" s="69" t="s">
        <v>585</v>
      </c>
      <c r="J64" s="47"/>
      <c r="K64" s="47"/>
      <c r="L64" s="47"/>
      <c r="M64" s="47"/>
      <c r="N64" s="47"/>
      <c r="O64" s="47"/>
      <c r="P64" s="47"/>
      <c r="Q64" s="47"/>
      <c r="R64" s="47">
        <f t="shared" ref="R64:R66" si="94">SUM(J64:Q64)</f>
        <v>0</v>
      </c>
      <c r="S64" s="101"/>
    </row>
    <row r="65" spans="1:19">
      <c r="A65" s="102"/>
      <c r="B65" s="102"/>
      <c r="C65" s="102"/>
      <c r="D65" s="102"/>
      <c r="E65" s="102"/>
      <c r="F65" s="102"/>
      <c r="G65" s="102"/>
      <c r="H65" s="102"/>
      <c r="I65" s="69" t="s">
        <v>586</v>
      </c>
      <c r="J65" s="47"/>
      <c r="K65" s="47"/>
      <c r="L65" s="47"/>
      <c r="M65" s="47"/>
      <c r="N65" s="47"/>
      <c r="O65" s="47"/>
      <c r="P65" s="47"/>
      <c r="Q65" s="47"/>
      <c r="R65" s="47">
        <f t="shared" si="94"/>
        <v>0</v>
      </c>
      <c r="S65" s="101"/>
    </row>
    <row r="66" spans="1:19">
      <c r="A66" s="102"/>
      <c r="B66" s="102"/>
      <c r="C66" s="102"/>
      <c r="D66" s="102"/>
      <c r="E66" s="102"/>
      <c r="F66" s="102"/>
      <c r="G66" s="102"/>
      <c r="H66" s="102"/>
      <c r="I66" s="69" t="s">
        <v>587</v>
      </c>
      <c r="J66" s="47"/>
      <c r="K66" s="47"/>
      <c r="L66" s="47"/>
      <c r="M66" s="47"/>
      <c r="N66" s="47"/>
      <c r="O66" s="47"/>
      <c r="P66" s="47"/>
      <c r="Q66" s="47"/>
      <c r="R66" s="47">
        <f t="shared" si="94"/>
        <v>0</v>
      </c>
      <c r="S66" s="101"/>
    </row>
    <row r="67" spans="1:19">
      <c r="A67" s="102"/>
      <c r="B67" s="102"/>
      <c r="C67" s="102"/>
      <c r="D67" s="102"/>
      <c r="E67" s="102"/>
      <c r="F67" s="102"/>
      <c r="G67" s="102"/>
      <c r="H67" s="102"/>
      <c r="I67" s="69" t="s">
        <v>588</v>
      </c>
      <c r="J67" s="70">
        <f>J63-(J64+J65+J66)</f>
        <v>0</v>
      </c>
      <c r="K67" s="70">
        <f t="shared" ref="K67" si="95">K63-(K64+K65+K66)</f>
        <v>0</v>
      </c>
      <c r="L67" s="70">
        <f t="shared" ref="L67" si="96">L63-(L64+L65+L66)</f>
        <v>0</v>
      </c>
      <c r="M67" s="70">
        <f t="shared" ref="M67" si="97">M63-(M64+M65+M66)</f>
        <v>0</v>
      </c>
      <c r="N67" s="70">
        <f t="shared" ref="N67" si="98">N63-(N64+N65+N66)</f>
        <v>0</v>
      </c>
      <c r="O67" s="70">
        <f t="shared" ref="O67" si="99">O63-(O64+O65+O66)</f>
        <v>0</v>
      </c>
      <c r="P67" s="70">
        <f t="shared" ref="P67" si="100">P63-(P64+P65+P66)</f>
        <v>0</v>
      </c>
      <c r="Q67" s="70">
        <f t="shared" ref="Q67" si="101">Q63-(Q64+Q65+Q66)</f>
        <v>0</v>
      </c>
      <c r="R67" s="70">
        <f>SUM(J67:Q67)</f>
        <v>0</v>
      </c>
      <c r="S67" s="101"/>
    </row>
    <row r="68" spans="1:19" ht="16">
      <c r="A68" s="71"/>
      <c r="B68" s="71"/>
      <c r="C68" s="71"/>
      <c r="D68" s="71"/>
      <c r="E68" s="71"/>
      <c r="F68" s="71"/>
      <c r="G68" s="71"/>
      <c r="H68" s="72"/>
      <c r="I68" s="71"/>
      <c r="J68" s="73" t="s">
        <v>578</v>
      </c>
      <c r="K68" s="74" t="s">
        <v>579</v>
      </c>
      <c r="L68" s="75" t="s">
        <v>580</v>
      </c>
      <c r="M68" s="75" t="s">
        <v>581</v>
      </c>
      <c r="N68" s="74" t="s">
        <v>582</v>
      </c>
      <c r="O68" s="75"/>
      <c r="P68" s="75"/>
      <c r="Q68" s="76"/>
      <c r="R68" s="77" t="s">
        <v>584</v>
      </c>
      <c r="S68" s="78"/>
    </row>
    <row r="69" spans="1:19" ht="210.5" customHeight="1">
      <c r="A69" s="10" t="s">
        <v>202</v>
      </c>
      <c r="B69" s="10"/>
      <c r="C69" s="10" t="s">
        <v>203</v>
      </c>
      <c r="D69" s="13">
        <v>3</v>
      </c>
      <c r="E69" s="10">
        <v>36</v>
      </c>
      <c r="F69" s="13">
        <f t="shared" ref="F69" si="102">D69*E69</f>
        <v>108</v>
      </c>
      <c r="G69" s="64">
        <v>24.5</v>
      </c>
      <c r="H69" s="67">
        <f t="shared" ref="H69" si="103">(G69*0.51)*1.23</f>
        <v>15.36885</v>
      </c>
      <c r="I69" s="65">
        <v>35</v>
      </c>
      <c r="J69" s="47"/>
      <c r="K69" s="47"/>
      <c r="L69" s="47"/>
      <c r="M69" s="47"/>
      <c r="N69" s="47"/>
      <c r="O69" s="47"/>
      <c r="P69" s="47"/>
      <c r="Q69" s="47"/>
      <c r="R69" s="47">
        <f>SUM(J69:Q69)</f>
        <v>0</v>
      </c>
      <c r="S69" s="101" t="str">
        <f>IF(R69=F69,"ESTABLE",IF(R69&lt;F69,"FALTANTE","SOBRANTE"))</f>
        <v>FALTANTE</v>
      </c>
    </row>
    <row r="70" spans="1:19">
      <c r="A70" s="102" t="s">
        <v>583</v>
      </c>
      <c r="B70" s="102"/>
      <c r="C70" s="102"/>
      <c r="D70" s="102"/>
      <c r="E70" s="102"/>
      <c r="F70" s="102"/>
      <c r="G70" s="102"/>
      <c r="H70" s="102"/>
      <c r="I70" s="69" t="s">
        <v>585</v>
      </c>
      <c r="J70" s="47"/>
      <c r="K70" s="47"/>
      <c r="L70" s="47"/>
      <c r="M70" s="47"/>
      <c r="N70" s="47"/>
      <c r="O70" s="47"/>
      <c r="P70" s="47"/>
      <c r="Q70" s="47"/>
      <c r="R70" s="47">
        <f t="shared" ref="R70:R72" si="104">SUM(J70:Q70)</f>
        <v>0</v>
      </c>
      <c r="S70" s="101"/>
    </row>
    <row r="71" spans="1:19">
      <c r="A71" s="102"/>
      <c r="B71" s="102"/>
      <c r="C71" s="102"/>
      <c r="D71" s="102"/>
      <c r="E71" s="102"/>
      <c r="F71" s="102"/>
      <c r="G71" s="102"/>
      <c r="H71" s="102"/>
      <c r="I71" s="69" t="s">
        <v>586</v>
      </c>
      <c r="J71" s="47"/>
      <c r="K71" s="47"/>
      <c r="L71" s="47"/>
      <c r="M71" s="47"/>
      <c r="N71" s="47"/>
      <c r="O71" s="47"/>
      <c r="P71" s="47"/>
      <c r="Q71" s="47"/>
      <c r="R71" s="47">
        <f t="shared" si="104"/>
        <v>0</v>
      </c>
      <c r="S71" s="101"/>
    </row>
    <row r="72" spans="1:19">
      <c r="A72" s="102"/>
      <c r="B72" s="102"/>
      <c r="C72" s="102"/>
      <c r="D72" s="102"/>
      <c r="E72" s="102"/>
      <c r="F72" s="102"/>
      <c r="G72" s="102"/>
      <c r="H72" s="102"/>
      <c r="I72" s="69" t="s">
        <v>587</v>
      </c>
      <c r="J72" s="47"/>
      <c r="K72" s="47"/>
      <c r="L72" s="47"/>
      <c r="M72" s="47"/>
      <c r="N72" s="47"/>
      <c r="O72" s="47"/>
      <c r="P72" s="47"/>
      <c r="Q72" s="47"/>
      <c r="R72" s="47">
        <f t="shared" si="104"/>
        <v>0</v>
      </c>
      <c r="S72" s="101"/>
    </row>
    <row r="73" spans="1:19">
      <c r="A73" s="102"/>
      <c r="B73" s="102"/>
      <c r="C73" s="102"/>
      <c r="D73" s="102"/>
      <c r="E73" s="102"/>
      <c r="F73" s="102"/>
      <c r="G73" s="102"/>
      <c r="H73" s="102"/>
      <c r="I73" s="69" t="s">
        <v>588</v>
      </c>
      <c r="J73" s="70">
        <f>J69-(J70+J71+J72)</f>
        <v>0</v>
      </c>
      <c r="K73" s="70">
        <f t="shared" ref="K73" si="105">K69-(K70+K71+K72)</f>
        <v>0</v>
      </c>
      <c r="L73" s="70">
        <f t="shared" ref="L73" si="106">L69-(L70+L71+L72)</f>
        <v>0</v>
      </c>
      <c r="M73" s="70">
        <f t="shared" ref="M73" si="107">M69-(M70+M71+M72)</f>
        <v>0</v>
      </c>
      <c r="N73" s="70">
        <f t="shared" ref="N73" si="108">N69-(N70+N71+N72)</f>
        <v>0</v>
      </c>
      <c r="O73" s="70">
        <f t="shared" ref="O73" si="109">O69-(O70+O71+O72)</f>
        <v>0</v>
      </c>
      <c r="P73" s="70">
        <f t="shared" ref="P73" si="110">P69-(P70+P71+P72)</f>
        <v>0</v>
      </c>
      <c r="Q73" s="70">
        <f t="shared" ref="Q73" si="111">Q69-(Q70+Q71+Q72)</f>
        <v>0</v>
      </c>
      <c r="R73" s="70">
        <f>SUM(J73:Q73)</f>
        <v>0</v>
      </c>
      <c r="S73" s="101"/>
    </row>
    <row r="74" spans="1:19" ht="16">
      <c r="A74" s="71"/>
      <c r="B74" s="71"/>
      <c r="C74" s="71"/>
      <c r="D74" s="71"/>
      <c r="E74" s="71"/>
      <c r="F74" s="71"/>
      <c r="G74" s="71"/>
      <c r="H74" s="72"/>
      <c r="I74" s="71"/>
      <c r="J74" s="73" t="s">
        <v>578</v>
      </c>
      <c r="K74" s="74" t="s">
        <v>579</v>
      </c>
      <c r="L74" s="75" t="s">
        <v>580</v>
      </c>
      <c r="M74" s="75" t="s">
        <v>581</v>
      </c>
      <c r="N74" s="74" t="s">
        <v>582</v>
      </c>
      <c r="O74" s="75"/>
      <c r="P74" s="75"/>
      <c r="Q74" s="76"/>
      <c r="R74" s="77" t="s">
        <v>584</v>
      </c>
      <c r="S74" s="78"/>
    </row>
    <row r="75" spans="1:19" ht="202.5" customHeight="1">
      <c r="A75" s="10">
        <v>2692</v>
      </c>
      <c r="B75" s="10"/>
      <c r="C75" s="10" t="s">
        <v>204</v>
      </c>
      <c r="D75" s="13">
        <v>2</v>
      </c>
      <c r="E75" s="10">
        <v>36</v>
      </c>
      <c r="F75" s="13">
        <f t="shared" ref="F75" si="112">D75*E75</f>
        <v>72</v>
      </c>
      <c r="G75" s="64">
        <v>23.8</v>
      </c>
      <c r="H75" s="67">
        <f t="shared" ref="H75" si="113">(G75*0.51)*1.23</f>
        <v>14.929739999999999</v>
      </c>
      <c r="I75" s="65">
        <v>35</v>
      </c>
      <c r="J75" s="47"/>
      <c r="K75" s="47"/>
      <c r="L75" s="47"/>
      <c r="M75" s="47"/>
      <c r="N75" s="47"/>
      <c r="O75" s="47"/>
      <c r="P75" s="47"/>
      <c r="Q75" s="47"/>
      <c r="R75" s="47">
        <f>SUM(J75:Q75)</f>
        <v>0</v>
      </c>
      <c r="S75" s="101" t="str">
        <f>IF(R75=F75,"ESTABLE",IF(R75&lt;F75,"FALTANTE","SOBRANTE"))</f>
        <v>FALTANTE</v>
      </c>
    </row>
    <row r="76" spans="1:19">
      <c r="A76" s="102" t="s">
        <v>583</v>
      </c>
      <c r="B76" s="102"/>
      <c r="C76" s="102"/>
      <c r="D76" s="102"/>
      <c r="E76" s="102"/>
      <c r="F76" s="102"/>
      <c r="G76" s="102"/>
      <c r="H76" s="102"/>
      <c r="I76" s="69" t="s">
        <v>585</v>
      </c>
      <c r="J76" s="47"/>
      <c r="K76" s="47"/>
      <c r="L76" s="47"/>
      <c r="M76" s="47"/>
      <c r="N76" s="47"/>
      <c r="O76" s="47"/>
      <c r="P76" s="47"/>
      <c r="Q76" s="47"/>
      <c r="R76" s="47">
        <f t="shared" ref="R76:R78" si="114">SUM(J76:Q76)</f>
        <v>0</v>
      </c>
      <c r="S76" s="101"/>
    </row>
    <row r="77" spans="1:19">
      <c r="A77" s="102"/>
      <c r="B77" s="102"/>
      <c r="C77" s="102"/>
      <c r="D77" s="102"/>
      <c r="E77" s="102"/>
      <c r="F77" s="102"/>
      <c r="G77" s="102"/>
      <c r="H77" s="102"/>
      <c r="I77" s="69" t="s">
        <v>586</v>
      </c>
      <c r="J77" s="47"/>
      <c r="K77" s="47"/>
      <c r="L77" s="47"/>
      <c r="M77" s="47"/>
      <c r="N77" s="47"/>
      <c r="O77" s="47"/>
      <c r="P77" s="47"/>
      <c r="Q77" s="47"/>
      <c r="R77" s="47">
        <f t="shared" si="114"/>
        <v>0</v>
      </c>
      <c r="S77" s="101"/>
    </row>
    <row r="78" spans="1:19">
      <c r="A78" s="102"/>
      <c r="B78" s="102"/>
      <c r="C78" s="102"/>
      <c r="D78" s="102"/>
      <c r="E78" s="102"/>
      <c r="F78" s="102"/>
      <c r="G78" s="102"/>
      <c r="H78" s="102"/>
      <c r="I78" s="69" t="s">
        <v>587</v>
      </c>
      <c r="J78" s="47"/>
      <c r="K78" s="47"/>
      <c r="L78" s="47"/>
      <c r="M78" s="47"/>
      <c r="N78" s="47"/>
      <c r="O78" s="47"/>
      <c r="P78" s="47"/>
      <c r="Q78" s="47"/>
      <c r="R78" s="47">
        <f t="shared" si="114"/>
        <v>0</v>
      </c>
      <c r="S78" s="101"/>
    </row>
    <row r="79" spans="1:19">
      <c r="A79" s="102"/>
      <c r="B79" s="102"/>
      <c r="C79" s="102"/>
      <c r="D79" s="102"/>
      <c r="E79" s="102"/>
      <c r="F79" s="102"/>
      <c r="G79" s="102"/>
      <c r="H79" s="102"/>
      <c r="I79" s="69" t="s">
        <v>588</v>
      </c>
      <c r="J79" s="70">
        <f>J75-(J76+J77+J78)</f>
        <v>0</v>
      </c>
      <c r="K79" s="70">
        <f t="shared" ref="K79" si="115">K75-(K76+K77+K78)</f>
        <v>0</v>
      </c>
      <c r="L79" s="70">
        <f t="shared" ref="L79" si="116">L75-(L76+L77+L78)</f>
        <v>0</v>
      </c>
      <c r="M79" s="70">
        <f t="shared" ref="M79" si="117">M75-(M76+M77+M78)</f>
        <v>0</v>
      </c>
      <c r="N79" s="70">
        <f t="shared" ref="N79" si="118">N75-(N76+N77+N78)</f>
        <v>0</v>
      </c>
      <c r="O79" s="70">
        <f t="shared" ref="O79" si="119">O75-(O76+O77+O78)</f>
        <v>0</v>
      </c>
      <c r="P79" s="70">
        <f t="shared" ref="P79" si="120">P75-(P76+P77+P78)</f>
        <v>0</v>
      </c>
      <c r="Q79" s="70">
        <f t="shared" ref="Q79" si="121">Q75-(Q76+Q77+Q78)</f>
        <v>0</v>
      </c>
      <c r="R79" s="70">
        <f>SUM(J79:Q79)</f>
        <v>0</v>
      </c>
      <c r="S79" s="101"/>
    </row>
    <row r="80" spans="1:19" ht="16">
      <c r="A80" s="71"/>
      <c r="B80" s="71"/>
      <c r="C80" s="71"/>
      <c r="D80" s="71"/>
      <c r="E80" s="71"/>
      <c r="F80" s="71"/>
      <c r="G80" s="71"/>
      <c r="H80" s="72"/>
      <c r="I80" s="71"/>
      <c r="J80" s="73" t="s">
        <v>578</v>
      </c>
      <c r="K80" s="74" t="s">
        <v>579</v>
      </c>
      <c r="L80" s="75" t="s">
        <v>580</v>
      </c>
      <c r="M80" s="75" t="s">
        <v>581</v>
      </c>
      <c r="N80" s="74" t="s">
        <v>582</v>
      </c>
      <c r="O80" s="75"/>
      <c r="P80" s="75"/>
      <c r="Q80" s="76"/>
      <c r="R80" s="77" t="s">
        <v>584</v>
      </c>
      <c r="S80" s="78"/>
    </row>
    <row r="81" spans="1:19" ht="236" customHeight="1">
      <c r="A81" s="10" t="s">
        <v>205</v>
      </c>
      <c r="B81" s="10"/>
      <c r="C81" s="10" t="s">
        <v>206</v>
      </c>
      <c r="D81" s="13">
        <v>3</v>
      </c>
      <c r="E81" s="10">
        <v>36</v>
      </c>
      <c r="F81" s="13">
        <f t="shared" ref="F81" si="122">D81*E81</f>
        <v>108</v>
      </c>
      <c r="G81" s="64">
        <v>26</v>
      </c>
      <c r="H81" s="67">
        <f t="shared" ref="H81" si="123">(G81*0.51)*1.23</f>
        <v>16.309799999999999</v>
      </c>
      <c r="I81" s="65">
        <v>35</v>
      </c>
      <c r="J81" s="47"/>
      <c r="K81" s="47"/>
      <c r="L81" s="47"/>
      <c r="M81" s="47"/>
      <c r="N81" s="47"/>
      <c r="O81" s="47"/>
      <c r="P81" s="47"/>
      <c r="Q81" s="47"/>
      <c r="R81" s="47">
        <f>SUM(J81:Q81)</f>
        <v>0</v>
      </c>
      <c r="S81" s="101" t="str">
        <f>IF(R81=F81,"ESTABLE",IF(R81&lt;F81,"FALTANTE","SOBRANTE"))</f>
        <v>FALTANTE</v>
      </c>
    </row>
    <row r="82" spans="1:19">
      <c r="A82" s="102" t="s">
        <v>583</v>
      </c>
      <c r="B82" s="102"/>
      <c r="C82" s="102"/>
      <c r="D82" s="102"/>
      <c r="E82" s="102"/>
      <c r="F82" s="102"/>
      <c r="G82" s="102"/>
      <c r="H82" s="102"/>
      <c r="I82" s="69" t="s">
        <v>585</v>
      </c>
      <c r="J82" s="47"/>
      <c r="K82" s="47"/>
      <c r="L82" s="47"/>
      <c r="M82" s="47"/>
      <c r="N82" s="47"/>
      <c r="O82" s="47"/>
      <c r="P82" s="47"/>
      <c r="Q82" s="47"/>
      <c r="R82" s="47">
        <f t="shared" ref="R82:R84" si="124">SUM(J82:Q82)</f>
        <v>0</v>
      </c>
      <c r="S82" s="101"/>
    </row>
    <row r="83" spans="1:19">
      <c r="A83" s="102"/>
      <c r="B83" s="102"/>
      <c r="C83" s="102"/>
      <c r="D83" s="102"/>
      <c r="E83" s="102"/>
      <c r="F83" s="102"/>
      <c r="G83" s="102"/>
      <c r="H83" s="102"/>
      <c r="I83" s="69" t="s">
        <v>586</v>
      </c>
      <c r="J83" s="47"/>
      <c r="K83" s="47"/>
      <c r="L83" s="47"/>
      <c r="M83" s="47"/>
      <c r="N83" s="47"/>
      <c r="O83" s="47"/>
      <c r="P83" s="47"/>
      <c r="Q83" s="47"/>
      <c r="R83" s="47">
        <f t="shared" si="124"/>
        <v>0</v>
      </c>
      <c r="S83" s="101"/>
    </row>
    <row r="84" spans="1:19">
      <c r="A84" s="102"/>
      <c r="B84" s="102"/>
      <c r="C84" s="102"/>
      <c r="D84" s="102"/>
      <c r="E84" s="102"/>
      <c r="F84" s="102"/>
      <c r="G84" s="102"/>
      <c r="H84" s="102"/>
      <c r="I84" s="69" t="s">
        <v>587</v>
      </c>
      <c r="J84" s="47"/>
      <c r="K84" s="47"/>
      <c r="L84" s="47"/>
      <c r="M84" s="47"/>
      <c r="N84" s="47"/>
      <c r="O84" s="47"/>
      <c r="P84" s="47"/>
      <c r="Q84" s="47"/>
      <c r="R84" s="47">
        <f t="shared" si="124"/>
        <v>0</v>
      </c>
      <c r="S84" s="101"/>
    </row>
    <row r="85" spans="1:19">
      <c r="A85" s="102"/>
      <c r="B85" s="102"/>
      <c r="C85" s="102"/>
      <c r="D85" s="102"/>
      <c r="E85" s="102"/>
      <c r="F85" s="102"/>
      <c r="G85" s="102"/>
      <c r="H85" s="102"/>
      <c r="I85" s="69" t="s">
        <v>588</v>
      </c>
      <c r="J85" s="70">
        <f>J81-(J82+J83+J84)</f>
        <v>0</v>
      </c>
      <c r="K85" s="70">
        <f t="shared" ref="K85" si="125">K81-(K82+K83+K84)</f>
        <v>0</v>
      </c>
      <c r="L85" s="70">
        <f t="shared" ref="L85" si="126">L81-(L82+L83+L84)</f>
        <v>0</v>
      </c>
      <c r="M85" s="70">
        <f t="shared" ref="M85" si="127">M81-(M82+M83+M84)</f>
        <v>0</v>
      </c>
      <c r="N85" s="70">
        <f t="shared" ref="N85" si="128">N81-(N82+N83+N84)</f>
        <v>0</v>
      </c>
      <c r="O85" s="70">
        <f t="shared" ref="O85" si="129">O81-(O82+O83+O84)</f>
        <v>0</v>
      </c>
      <c r="P85" s="70">
        <f t="shared" ref="P85" si="130">P81-(P82+P83+P84)</f>
        <v>0</v>
      </c>
      <c r="Q85" s="70">
        <f t="shared" ref="Q85" si="131">Q81-(Q82+Q83+Q84)</f>
        <v>0</v>
      </c>
      <c r="R85" s="70">
        <f>SUM(J85:Q85)</f>
        <v>0</v>
      </c>
      <c r="S85" s="101"/>
    </row>
    <row r="86" spans="1:19" ht="16">
      <c r="A86" s="71"/>
      <c r="B86" s="71"/>
      <c r="C86" s="71"/>
      <c r="D86" s="71"/>
      <c r="E86" s="71"/>
      <c r="F86" s="71"/>
      <c r="G86" s="71"/>
      <c r="H86" s="72"/>
      <c r="I86" s="71"/>
      <c r="J86" s="73" t="s">
        <v>578</v>
      </c>
      <c r="K86" s="74" t="s">
        <v>579</v>
      </c>
      <c r="L86" s="75" t="s">
        <v>580</v>
      </c>
      <c r="M86" s="75" t="s">
        <v>581</v>
      </c>
      <c r="N86" s="74" t="s">
        <v>582</v>
      </c>
      <c r="O86" s="75"/>
      <c r="P86" s="75"/>
      <c r="Q86" s="76"/>
      <c r="R86" s="77" t="s">
        <v>584</v>
      </c>
      <c r="S86" s="78"/>
    </row>
    <row r="87" spans="1:19" ht="214" customHeight="1">
      <c r="A87" s="10" t="s">
        <v>207</v>
      </c>
      <c r="B87" s="10"/>
      <c r="C87" s="10" t="s">
        <v>208</v>
      </c>
      <c r="D87" s="13">
        <v>1</v>
      </c>
      <c r="E87" s="10">
        <v>300</v>
      </c>
      <c r="F87" s="13">
        <f t="shared" ref="F87" si="132">D87*E87</f>
        <v>300</v>
      </c>
      <c r="G87" s="64">
        <v>4.0999999999999996</v>
      </c>
      <c r="H87" s="67">
        <f t="shared" ref="H87" si="133">(G87*0.51)*1.23</f>
        <v>2.5719299999999996</v>
      </c>
      <c r="I87" s="65">
        <v>12</v>
      </c>
      <c r="J87" s="47"/>
      <c r="K87" s="47"/>
      <c r="L87" s="47"/>
      <c r="M87" s="47"/>
      <c r="N87" s="47"/>
      <c r="O87" s="47"/>
      <c r="P87" s="47"/>
      <c r="Q87" s="47"/>
      <c r="R87" s="47">
        <f>SUM(J87:Q87)</f>
        <v>0</v>
      </c>
      <c r="S87" s="101" t="str">
        <f>IF(R87=F87,"ESTABLE",IF(R87&lt;F87,"FALTANTE","SOBRANTE"))</f>
        <v>FALTANTE</v>
      </c>
    </row>
    <row r="88" spans="1:19">
      <c r="A88" s="102" t="s">
        <v>583</v>
      </c>
      <c r="B88" s="102"/>
      <c r="C88" s="102"/>
      <c r="D88" s="102"/>
      <c r="E88" s="102"/>
      <c r="F88" s="102"/>
      <c r="G88" s="102"/>
      <c r="H88" s="102"/>
      <c r="I88" s="69" t="s">
        <v>585</v>
      </c>
      <c r="J88" s="47"/>
      <c r="K88" s="47"/>
      <c r="L88" s="47"/>
      <c r="M88" s="47"/>
      <c r="N88" s="47"/>
      <c r="O88" s="47"/>
      <c r="P88" s="47"/>
      <c r="Q88" s="47"/>
      <c r="R88" s="47">
        <f t="shared" ref="R88:R90" si="134">SUM(J88:Q88)</f>
        <v>0</v>
      </c>
      <c r="S88" s="101"/>
    </row>
    <row r="89" spans="1:19">
      <c r="A89" s="102"/>
      <c r="B89" s="102"/>
      <c r="C89" s="102"/>
      <c r="D89" s="102"/>
      <c r="E89" s="102"/>
      <c r="F89" s="102"/>
      <c r="G89" s="102"/>
      <c r="H89" s="102"/>
      <c r="I89" s="69" t="s">
        <v>586</v>
      </c>
      <c r="J89" s="47"/>
      <c r="K89" s="47"/>
      <c r="L89" s="47"/>
      <c r="M89" s="47"/>
      <c r="N89" s="47"/>
      <c r="O89" s="47"/>
      <c r="P89" s="47"/>
      <c r="Q89" s="47"/>
      <c r="R89" s="47">
        <f t="shared" si="134"/>
        <v>0</v>
      </c>
      <c r="S89" s="101"/>
    </row>
    <row r="90" spans="1:19">
      <c r="A90" s="102"/>
      <c r="B90" s="102"/>
      <c r="C90" s="102"/>
      <c r="D90" s="102"/>
      <c r="E90" s="102"/>
      <c r="F90" s="102"/>
      <c r="G90" s="102"/>
      <c r="H90" s="102"/>
      <c r="I90" s="69" t="s">
        <v>587</v>
      </c>
      <c r="J90" s="47"/>
      <c r="K90" s="47"/>
      <c r="L90" s="47"/>
      <c r="M90" s="47"/>
      <c r="N90" s="47"/>
      <c r="O90" s="47"/>
      <c r="P90" s="47"/>
      <c r="Q90" s="47"/>
      <c r="R90" s="47">
        <f t="shared" si="134"/>
        <v>0</v>
      </c>
      <c r="S90" s="101"/>
    </row>
    <row r="91" spans="1:19">
      <c r="A91" s="102"/>
      <c r="B91" s="102"/>
      <c r="C91" s="102"/>
      <c r="D91" s="102"/>
      <c r="E91" s="102"/>
      <c r="F91" s="102"/>
      <c r="G91" s="102"/>
      <c r="H91" s="102"/>
      <c r="I91" s="69" t="s">
        <v>588</v>
      </c>
      <c r="J91" s="70">
        <f>J87-(J88+J89+J90)</f>
        <v>0</v>
      </c>
      <c r="K91" s="70">
        <f t="shared" ref="K91" si="135">K87-(K88+K89+K90)</f>
        <v>0</v>
      </c>
      <c r="L91" s="70">
        <f t="shared" ref="L91" si="136">L87-(L88+L89+L90)</f>
        <v>0</v>
      </c>
      <c r="M91" s="70">
        <f t="shared" ref="M91" si="137">M87-(M88+M89+M90)</f>
        <v>0</v>
      </c>
      <c r="N91" s="70">
        <f t="shared" ref="N91" si="138">N87-(N88+N89+N90)</f>
        <v>0</v>
      </c>
      <c r="O91" s="70">
        <f t="shared" ref="O91" si="139">O87-(O88+O89+O90)</f>
        <v>0</v>
      </c>
      <c r="P91" s="70">
        <f t="shared" ref="P91" si="140">P87-(P88+P89+P90)</f>
        <v>0</v>
      </c>
      <c r="Q91" s="70">
        <f t="shared" ref="Q91" si="141">Q87-(Q88+Q89+Q90)</f>
        <v>0</v>
      </c>
      <c r="R91" s="70">
        <f>SUM(J91:Q91)</f>
        <v>0</v>
      </c>
      <c r="S91" s="101"/>
    </row>
    <row r="92" spans="1:19" ht="16">
      <c r="A92" s="71"/>
      <c r="B92" s="71"/>
      <c r="C92" s="71"/>
      <c r="D92" s="71"/>
      <c r="E92" s="71"/>
      <c r="F92" s="71"/>
      <c r="G92" s="71"/>
      <c r="H92" s="72"/>
      <c r="I92" s="71"/>
      <c r="J92" s="73" t="s">
        <v>578</v>
      </c>
      <c r="K92" s="74" t="s">
        <v>579</v>
      </c>
      <c r="L92" s="75" t="s">
        <v>580</v>
      </c>
      <c r="M92" s="75" t="s">
        <v>581</v>
      </c>
      <c r="N92" s="74" t="s">
        <v>582</v>
      </c>
      <c r="O92" s="75"/>
      <c r="P92" s="75"/>
      <c r="Q92" s="76"/>
      <c r="R92" s="77" t="s">
        <v>584</v>
      </c>
      <c r="S92" s="78"/>
    </row>
    <row r="93" spans="1:19" ht="220" customHeight="1">
      <c r="A93" s="10" t="s">
        <v>209</v>
      </c>
      <c r="B93" s="10"/>
      <c r="C93" s="10" t="s">
        <v>210</v>
      </c>
      <c r="D93" s="13">
        <v>1</v>
      </c>
      <c r="E93" s="10">
        <v>300</v>
      </c>
      <c r="F93" s="13">
        <f t="shared" ref="F93" si="142">D93*E93</f>
        <v>300</v>
      </c>
      <c r="G93" s="64">
        <v>5</v>
      </c>
      <c r="H93" s="67">
        <f t="shared" ref="H93" si="143">(G93*0.51)*1.23</f>
        <v>3.1364999999999998</v>
      </c>
      <c r="I93" s="65">
        <v>14</v>
      </c>
      <c r="J93" s="47"/>
      <c r="K93" s="47"/>
      <c r="L93" s="47"/>
      <c r="M93" s="47"/>
      <c r="N93" s="47"/>
      <c r="O93" s="47"/>
      <c r="P93" s="47"/>
      <c r="Q93" s="47"/>
      <c r="R93" s="47">
        <f>SUM(J93:Q93)</f>
        <v>0</v>
      </c>
      <c r="S93" s="101" t="str">
        <f>IF(R93=F93,"ESTABLE",IF(R93&lt;F93,"FALTANTE","SOBRANTE"))</f>
        <v>FALTANTE</v>
      </c>
    </row>
    <row r="94" spans="1:19">
      <c r="A94" s="102" t="s">
        <v>583</v>
      </c>
      <c r="B94" s="102"/>
      <c r="C94" s="102"/>
      <c r="D94" s="102"/>
      <c r="E94" s="102"/>
      <c r="F94" s="102"/>
      <c r="G94" s="102"/>
      <c r="H94" s="102"/>
      <c r="I94" s="69" t="s">
        <v>585</v>
      </c>
      <c r="J94" s="47"/>
      <c r="K94" s="47"/>
      <c r="L94" s="47"/>
      <c r="M94" s="47"/>
      <c r="N94" s="47"/>
      <c r="O94" s="47"/>
      <c r="P94" s="47"/>
      <c r="Q94" s="47"/>
      <c r="R94" s="47">
        <f t="shared" ref="R94:R96" si="144">SUM(J94:Q94)</f>
        <v>0</v>
      </c>
      <c r="S94" s="101"/>
    </row>
    <row r="95" spans="1:19">
      <c r="A95" s="102"/>
      <c r="B95" s="102"/>
      <c r="C95" s="102"/>
      <c r="D95" s="102"/>
      <c r="E95" s="102"/>
      <c r="F95" s="102"/>
      <c r="G95" s="102"/>
      <c r="H95" s="102"/>
      <c r="I95" s="69" t="s">
        <v>586</v>
      </c>
      <c r="J95" s="47"/>
      <c r="K95" s="47"/>
      <c r="L95" s="47"/>
      <c r="M95" s="47"/>
      <c r="N95" s="47"/>
      <c r="O95" s="47"/>
      <c r="P95" s="47"/>
      <c r="Q95" s="47"/>
      <c r="R95" s="47">
        <f t="shared" si="144"/>
        <v>0</v>
      </c>
      <c r="S95" s="101"/>
    </row>
    <row r="96" spans="1:19">
      <c r="A96" s="102"/>
      <c r="B96" s="102"/>
      <c r="C96" s="102"/>
      <c r="D96" s="102"/>
      <c r="E96" s="102"/>
      <c r="F96" s="102"/>
      <c r="G96" s="102"/>
      <c r="H96" s="102"/>
      <c r="I96" s="69" t="s">
        <v>587</v>
      </c>
      <c r="J96" s="47"/>
      <c r="K96" s="47"/>
      <c r="L96" s="47"/>
      <c r="M96" s="47"/>
      <c r="N96" s="47"/>
      <c r="O96" s="47"/>
      <c r="P96" s="47"/>
      <c r="Q96" s="47"/>
      <c r="R96" s="47">
        <f t="shared" si="144"/>
        <v>0</v>
      </c>
      <c r="S96" s="101"/>
    </row>
    <row r="97" spans="1:19">
      <c r="A97" s="102"/>
      <c r="B97" s="102"/>
      <c r="C97" s="102"/>
      <c r="D97" s="102"/>
      <c r="E97" s="102"/>
      <c r="F97" s="102"/>
      <c r="G97" s="102"/>
      <c r="H97" s="102"/>
      <c r="I97" s="69" t="s">
        <v>588</v>
      </c>
      <c r="J97" s="70">
        <f>J93-(J94+J95+J96)</f>
        <v>0</v>
      </c>
      <c r="K97" s="70">
        <f t="shared" ref="K97" si="145">K93-(K94+K95+K96)</f>
        <v>0</v>
      </c>
      <c r="L97" s="70">
        <f t="shared" ref="L97" si="146">L93-(L94+L95+L96)</f>
        <v>0</v>
      </c>
      <c r="M97" s="70">
        <f t="shared" ref="M97" si="147">M93-(M94+M95+M96)</f>
        <v>0</v>
      </c>
      <c r="N97" s="70">
        <f t="shared" ref="N97" si="148">N93-(N94+N95+N96)</f>
        <v>0</v>
      </c>
      <c r="O97" s="70">
        <f t="shared" ref="O97" si="149">O93-(O94+O95+O96)</f>
        <v>0</v>
      </c>
      <c r="P97" s="70">
        <f t="shared" ref="P97" si="150">P93-(P94+P95+P96)</f>
        <v>0</v>
      </c>
      <c r="Q97" s="70">
        <f t="shared" ref="Q97" si="151">Q93-(Q94+Q95+Q96)</f>
        <v>0</v>
      </c>
      <c r="R97" s="70">
        <f>SUM(J97:Q97)</f>
        <v>0</v>
      </c>
      <c r="S97" s="101"/>
    </row>
    <row r="98" spans="1:19" ht="16">
      <c r="A98" s="71"/>
      <c r="B98" s="71"/>
      <c r="C98" s="71"/>
      <c r="D98" s="71"/>
      <c r="E98" s="71"/>
      <c r="F98" s="71"/>
      <c r="G98" s="71"/>
      <c r="H98" s="72"/>
      <c r="I98" s="71"/>
      <c r="J98" s="73" t="s">
        <v>578</v>
      </c>
      <c r="K98" s="74" t="s">
        <v>579</v>
      </c>
      <c r="L98" s="75" t="s">
        <v>580</v>
      </c>
      <c r="M98" s="75" t="s">
        <v>581</v>
      </c>
      <c r="N98" s="74" t="s">
        <v>582</v>
      </c>
      <c r="O98" s="75"/>
      <c r="P98" s="75"/>
      <c r="Q98" s="76"/>
      <c r="R98" s="77" t="s">
        <v>584</v>
      </c>
      <c r="S98" s="78"/>
    </row>
    <row r="99" spans="1:19" ht="225" customHeight="1">
      <c r="A99" s="10" t="s">
        <v>211</v>
      </c>
      <c r="B99" s="10"/>
      <c r="C99" s="10" t="s">
        <v>212</v>
      </c>
      <c r="D99" s="13">
        <v>1</v>
      </c>
      <c r="E99" s="10">
        <v>240</v>
      </c>
      <c r="F99" s="13">
        <f t="shared" ref="F99" si="152">D99*E99</f>
        <v>240</v>
      </c>
      <c r="G99" s="64">
        <v>4.5999999999999996</v>
      </c>
      <c r="H99" s="67">
        <f t="shared" ref="H99" si="153">(G99*0.51)*1.23</f>
        <v>2.8855799999999996</v>
      </c>
      <c r="I99" s="65">
        <v>12</v>
      </c>
      <c r="J99" s="47"/>
      <c r="K99" s="47"/>
      <c r="L99" s="47"/>
      <c r="M99" s="47"/>
      <c r="N99" s="47"/>
      <c r="O99" s="47"/>
      <c r="P99" s="47"/>
      <c r="Q99" s="47"/>
      <c r="R99" s="47">
        <f>SUM(J99:Q99)</f>
        <v>0</v>
      </c>
      <c r="S99" s="101" t="str">
        <f>IF(R99=F99,"ESTABLE",IF(R99&lt;F99,"FALTANTE","SOBRANTE"))</f>
        <v>FALTANTE</v>
      </c>
    </row>
    <row r="100" spans="1:19">
      <c r="A100" s="102" t="s">
        <v>583</v>
      </c>
      <c r="B100" s="102"/>
      <c r="C100" s="102"/>
      <c r="D100" s="102"/>
      <c r="E100" s="102"/>
      <c r="F100" s="102"/>
      <c r="G100" s="102"/>
      <c r="H100" s="102"/>
      <c r="I100" s="69" t="s">
        <v>585</v>
      </c>
      <c r="J100" s="47"/>
      <c r="K100" s="47"/>
      <c r="L100" s="47"/>
      <c r="M100" s="47"/>
      <c r="N100" s="47"/>
      <c r="O100" s="47"/>
      <c r="P100" s="47"/>
      <c r="Q100" s="47"/>
      <c r="R100" s="47">
        <f t="shared" ref="R100:R102" si="154">SUM(J100:Q100)</f>
        <v>0</v>
      </c>
      <c r="S100" s="101"/>
    </row>
    <row r="101" spans="1:19">
      <c r="A101" s="102"/>
      <c r="B101" s="102"/>
      <c r="C101" s="102"/>
      <c r="D101" s="102"/>
      <c r="E101" s="102"/>
      <c r="F101" s="102"/>
      <c r="G101" s="102"/>
      <c r="H101" s="102"/>
      <c r="I101" s="69" t="s">
        <v>586</v>
      </c>
      <c r="J101" s="47"/>
      <c r="K101" s="47"/>
      <c r="L101" s="47"/>
      <c r="M101" s="47"/>
      <c r="N101" s="47"/>
      <c r="O101" s="47"/>
      <c r="P101" s="47"/>
      <c r="Q101" s="47"/>
      <c r="R101" s="47">
        <f t="shared" si="154"/>
        <v>0</v>
      </c>
      <c r="S101" s="101"/>
    </row>
    <row r="102" spans="1:19">
      <c r="A102" s="102"/>
      <c r="B102" s="102"/>
      <c r="C102" s="102"/>
      <c r="D102" s="102"/>
      <c r="E102" s="102"/>
      <c r="F102" s="102"/>
      <c r="G102" s="102"/>
      <c r="H102" s="102"/>
      <c r="I102" s="69" t="s">
        <v>587</v>
      </c>
      <c r="J102" s="47"/>
      <c r="K102" s="47"/>
      <c r="L102" s="47"/>
      <c r="M102" s="47"/>
      <c r="N102" s="47"/>
      <c r="O102" s="47"/>
      <c r="P102" s="47"/>
      <c r="Q102" s="47"/>
      <c r="R102" s="47">
        <f t="shared" si="154"/>
        <v>0</v>
      </c>
      <c r="S102" s="101"/>
    </row>
    <row r="103" spans="1:19">
      <c r="A103" s="102"/>
      <c r="B103" s="102"/>
      <c r="C103" s="102"/>
      <c r="D103" s="102"/>
      <c r="E103" s="102"/>
      <c r="F103" s="102"/>
      <c r="G103" s="102"/>
      <c r="H103" s="102"/>
      <c r="I103" s="69" t="s">
        <v>588</v>
      </c>
      <c r="J103" s="70">
        <f>J99-(J100+J101+J102)</f>
        <v>0</v>
      </c>
      <c r="K103" s="70">
        <f t="shared" ref="K103" si="155">K99-(K100+K101+K102)</f>
        <v>0</v>
      </c>
      <c r="L103" s="70">
        <f t="shared" ref="L103" si="156">L99-(L100+L101+L102)</f>
        <v>0</v>
      </c>
      <c r="M103" s="70">
        <f t="shared" ref="M103" si="157">M99-(M100+M101+M102)</f>
        <v>0</v>
      </c>
      <c r="N103" s="70">
        <f t="shared" ref="N103" si="158">N99-(N100+N101+N102)</f>
        <v>0</v>
      </c>
      <c r="O103" s="70">
        <f t="shared" ref="O103" si="159">O99-(O100+O101+O102)</f>
        <v>0</v>
      </c>
      <c r="P103" s="70">
        <f t="shared" ref="P103" si="160">P99-(P100+P101+P102)</f>
        <v>0</v>
      </c>
      <c r="Q103" s="70">
        <f t="shared" ref="Q103" si="161">Q99-(Q100+Q101+Q102)</f>
        <v>0</v>
      </c>
      <c r="R103" s="70">
        <f>SUM(J103:Q103)</f>
        <v>0</v>
      </c>
      <c r="S103" s="101"/>
    </row>
    <row r="104" spans="1:19" ht="16">
      <c r="A104" s="71"/>
      <c r="B104" s="71"/>
      <c r="C104" s="71"/>
      <c r="D104" s="71"/>
      <c r="E104" s="71"/>
      <c r="F104" s="71"/>
      <c r="G104" s="71"/>
      <c r="H104" s="72"/>
      <c r="I104" s="71"/>
      <c r="J104" s="73" t="s">
        <v>578</v>
      </c>
      <c r="K104" s="74" t="s">
        <v>579</v>
      </c>
      <c r="L104" s="75" t="s">
        <v>580</v>
      </c>
      <c r="M104" s="75" t="s">
        <v>581</v>
      </c>
      <c r="N104" s="74" t="s">
        <v>582</v>
      </c>
      <c r="O104" s="75"/>
      <c r="P104" s="75"/>
      <c r="Q104" s="76"/>
      <c r="R104" s="77" t="s">
        <v>584</v>
      </c>
      <c r="S104" s="78"/>
    </row>
    <row r="105" spans="1:19" ht="218" customHeight="1">
      <c r="A105" s="10" t="s">
        <v>213</v>
      </c>
      <c r="B105" s="10"/>
      <c r="C105" s="10" t="s">
        <v>214</v>
      </c>
      <c r="D105" s="13">
        <v>1</v>
      </c>
      <c r="E105" s="10">
        <v>260</v>
      </c>
      <c r="F105" s="13">
        <f t="shared" ref="F105" si="162">D105*E105</f>
        <v>260</v>
      </c>
      <c r="G105" s="64">
        <v>5</v>
      </c>
      <c r="H105" s="67">
        <f t="shared" ref="H105" si="163">(G105*0.51)*1.23</f>
        <v>3.1364999999999998</v>
      </c>
      <c r="I105" s="65">
        <v>16</v>
      </c>
      <c r="J105" s="47"/>
      <c r="K105" s="47"/>
      <c r="L105" s="47"/>
      <c r="M105" s="47"/>
      <c r="N105" s="47"/>
      <c r="O105" s="47"/>
      <c r="P105" s="47"/>
      <c r="Q105" s="47"/>
      <c r="R105" s="47">
        <f>SUM(J105:Q105)</f>
        <v>0</v>
      </c>
      <c r="S105" s="101" t="str">
        <f>IF(R105=F105,"ESTABLE",IF(R105&lt;F105,"FALTANTE","SOBRANTE"))</f>
        <v>FALTANTE</v>
      </c>
    </row>
    <row r="106" spans="1:19">
      <c r="A106" s="102" t="s">
        <v>583</v>
      </c>
      <c r="B106" s="102"/>
      <c r="C106" s="102"/>
      <c r="D106" s="102"/>
      <c r="E106" s="102"/>
      <c r="F106" s="102"/>
      <c r="G106" s="102"/>
      <c r="H106" s="102"/>
      <c r="I106" s="69" t="s">
        <v>585</v>
      </c>
      <c r="J106" s="47"/>
      <c r="K106" s="47"/>
      <c r="L106" s="47"/>
      <c r="M106" s="47"/>
      <c r="N106" s="47"/>
      <c r="O106" s="47"/>
      <c r="P106" s="47"/>
      <c r="Q106" s="47"/>
      <c r="R106" s="47">
        <f t="shared" ref="R106:R108" si="164">SUM(J106:Q106)</f>
        <v>0</v>
      </c>
      <c r="S106" s="101"/>
    </row>
    <row r="107" spans="1:19">
      <c r="A107" s="102"/>
      <c r="B107" s="102"/>
      <c r="C107" s="102"/>
      <c r="D107" s="102"/>
      <c r="E107" s="102"/>
      <c r="F107" s="102"/>
      <c r="G107" s="102"/>
      <c r="H107" s="102"/>
      <c r="I107" s="69" t="s">
        <v>586</v>
      </c>
      <c r="J107" s="47"/>
      <c r="K107" s="47"/>
      <c r="L107" s="47"/>
      <c r="M107" s="47"/>
      <c r="N107" s="47"/>
      <c r="O107" s="47"/>
      <c r="P107" s="47"/>
      <c r="Q107" s="47"/>
      <c r="R107" s="47">
        <f t="shared" si="164"/>
        <v>0</v>
      </c>
      <c r="S107" s="101"/>
    </row>
    <row r="108" spans="1:19">
      <c r="A108" s="102"/>
      <c r="B108" s="102"/>
      <c r="C108" s="102"/>
      <c r="D108" s="102"/>
      <c r="E108" s="102"/>
      <c r="F108" s="102"/>
      <c r="G108" s="102"/>
      <c r="H108" s="102"/>
      <c r="I108" s="69" t="s">
        <v>587</v>
      </c>
      <c r="J108" s="47"/>
      <c r="K108" s="47"/>
      <c r="L108" s="47"/>
      <c r="M108" s="47"/>
      <c r="N108" s="47"/>
      <c r="O108" s="47"/>
      <c r="P108" s="47"/>
      <c r="Q108" s="47"/>
      <c r="R108" s="47">
        <f t="shared" si="164"/>
        <v>0</v>
      </c>
      <c r="S108" s="101"/>
    </row>
    <row r="109" spans="1:19">
      <c r="A109" s="102"/>
      <c r="B109" s="102"/>
      <c r="C109" s="102"/>
      <c r="D109" s="102"/>
      <c r="E109" s="102"/>
      <c r="F109" s="102"/>
      <c r="G109" s="102"/>
      <c r="H109" s="102"/>
      <c r="I109" s="69" t="s">
        <v>588</v>
      </c>
      <c r="J109" s="70">
        <f>J105-(J106+J107+J108)</f>
        <v>0</v>
      </c>
      <c r="K109" s="70">
        <f t="shared" ref="K109" si="165">K105-(K106+K107+K108)</f>
        <v>0</v>
      </c>
      <c r="L109" s="70">
        <f t="shared" ref="L109" si="166">L105-(L106+L107+L108)</f>
        <v>0</v>
      </c>
      <c r="M109" s="70">
        <f t="shared" ref="M109" si="167">M105-(M106+M107+M108)</f>
        <v>0</v>
      </c>
      <c r="N109" s="70">
        <f t="shared" ref="N109" si="168">N105-(N106+N107+N108)</f>
        <v>0</v>
      </c>
      <c r="O109" s="70">
        <f t="shared" ref="O109" si="169">O105-(O106+O107+O108)</f>
        <v>0</v>
      </c>
      <c r="P109" s="70">
        <f t="shared" ref="P109" si="170">P105-(P106+P107+P108)</f>
        <v>0</v>
      </c>
      <c r="Q109" s="70">
        <f t="shared" ref="Q109" si="171">Q105-(Q106+Q107+Q108)</f>
        <v>0</v>
      </c>
      <c r="R109" s="70">
        <f>SUM(J109:Q109)</f>
        <v>0</v>
      </c>
      <c r="S109" s="101"/>
    </row>
    <row r="110" spans="1:19" ht="16">
      <c r="A110" s="71"/>
      <c r="B110" s="71"/>
      <c r="C110" s="71"/>
      <c r="D110" s="71"/>
      <c r="E110" s="71"/>
      <c r="F110" s="71"/>
      <c r="G110" s="71"/>
      <c r="H110" s="72"/>
      <c r="I110" s="71"/>
      <c r="J110" s="73" t="s">
        <v>578</v>
      </c>
      <c r="K110" s="74" t="s">
        <v>579</v>
      </c>
      <c r="L110" s="75" t="s">
        <v>580</v>
      </c>
      <c r="M110" s="75" t="s">
        <v>581</v>
      </c>
      <c r="N110" s="74" t="s">
        <v>582</v>
      </c>
      <c r="O110" s="75"/>
      <c r="P110" s="75"/>
      <c r="Q110" s="76"/>
      <c r="R110" s="77" t="s">
        <v>584</v>
      </c>
      <c r="S110" s="78"/>
    </row>
    <row r="111" spans="1:19" ht="233" customHeight="1">
      <c r="A111" s="10" t="s">
        <v>215</v>
      </c>
      <c r="B111" s="10"/>
      <c r="C111" s="10" t="s">
        <v>216</v>
      </c>
      <c r="D111" s="13">
        <v>1</v>
      </c>
      <c r="E111" s="10">
        <v>200</v>
      </c>
      <c r="F111" s="13">
        <f t="shared" ref="F111" si="172">D111*E111</f>
        <v>200</v>
      </c>
      <c r="G111" s="64">
        <v>6.6</v>
      </c>
      <c r="H111" s="67">
        <f t="shared" ref="H111" si="173">(G111*0.51)*1.23</f>
        <v>4.1401799999999991</v>
      </c>
      <c r="I111" s="65">
        <v>16</v>
      </c>
      <c r="J111" s="47"/>
      <c r="K111" s="47"/>
      <c r="L111" s="47"/>
      <c r="M111" s="47"/>
      <c r="N111" s="47"/>
      <c r="O111" s="47"/>
      <c r="P111" s="47"/>
      <c r="Q111" s="47"/>
      <c r="R111" s="47">
        <f>SUM(J111:Q111)</f>
        <v>0</v>
      </c>
      <c r="S111" s="101" t="str">
        <f>IF(R111=F111,"ESTABLE",IF(R111&lt;F111,"FALTANTE","SOBRANTE"))</f>
        <v>FALTANTE</v>
      </c>
    </row>
    <row r="112" spans="1:19">
      <c r="A112" s="102" t="s">
        <v>583</v>
      </c>
      <c r="B112" s="102"/>
      <c r="C112" s="102"/>
      <c r="D112" s="102"/>
      <c r="E112" s="102"/>
      <c r="F112" s="102"/>
      <c r="G112" s="102"/>
      <c r="H112" s="102"/>
      <c r="I112" s="69" t="s">
        <v>585</v>
      </c>
      <c r="J112" s="47"/>
      <c r="K112" s="47"/>
      <c r="L112" s="47"/>
      <c r="M112" s="47"/>
      <c r="N112" s="47"/>
      <c r="O112" s="47"/>
      <c r="P112" s="47"/>
      <c r="Q112" s="47"/>
      <c r="R112" s="47">
        <f t="shared" ref="R112:R114" si="174">SUM(J112:Q112)</f>
        <v>0</v>
      </c>
      <c r="S112" s="101"/>
    </row>
    <row r="113" spans="1:19">
      <c r="A113" s="102"/>
      <c r="B113" s="102"/>
      <c r="C113" s="102"/>
      <c r="D113" s="102"/>
      <c r="E113" s="102"/>
      <c r="F113" s="102"/>
      <c r="G113" s="102"/>
      <c r="H113" s="102"/>
      <c r="I113" s="69" t="s">
        <v>586</v>
      </c>
      <c r="J113" s="47"/>
      <c r="K113" s="47"/>
      <c r="L113" s="47"/>
      <c r="M113" s="47"/>
      <c r="N113" s="47"/>
      <c r="O113" s="47"/>
      <c r="P113" s="47"/>
      <c r="Q113" s="47"/>
      <c r="R113" s="47">
        <f t="shared" si="174"/>
        <v>0</v>
      </c>
      <c r="S113" s="101"/>
    </row>
    <row r="114" spans="1:19">
      <c r="A114" s="102"/>
      <c r="B114" s="102"/>
      <c r="C114" s="102"/>
      <c r="D114" s="102"/>
      <c r="E114" s="102"/>
      <c r="F114" s="102"/>
      <c r="G114" s="102"/>
      <c r="H114" s="102"/>
      <c r="I114" s="69" t="s">
        <v>587</v>
      </c>
      <c r="J114" s="47"/>
      <c r="K114" s="47"/>
      <c r="L114" s="47"/>
      <c r="M114" s="47"/>
      <c r="N114" s="47"/>
      <c r="O114" s="47"/>
      <c r="P114" s="47"/>
      <c r="Q114" s="47"/>
      <c r="R114" s="47">
        <f t="shared" si="174"/>
        <v>0</v>
      </c>
      <c r="S114" s="101"/>
    </row>
    <row r="115" spans="1:19">
      <c r="A115" s="102"/>
      <c r="B115" s="102"/>
      <c r="C115" s="102"/>
      <c r="D115" s="102"/>
      <c r="E115" s="102"/>
      <c r="F115" s="102"/>
      <c r="G115" s="102"/>
      <c r="H115" s="102"/>
      <c r="I115" s="69" t="s">
        <v>588</v>
      </c>
      <c r="J115" s="70">
        <f>J111-(J112+J113+J114)</f>
        <v>0</v>
      </c>
      <c r="K115" s="70">
        <f t="shared" ref="K115" si="175">K111-(K112+K113+K114)</f>
        <v>0</v>
      </c>
      <c r="L115" s="70">
        <f t="shared" ref="L115" si="176">L111-(L112+L113+L114)</f>
        <v>0</v>
      </c>
      <c r="M115" s="70">
        <f t="shared" ref="M115" si="177">M111-(M112+M113+M114)</f>
        <v>0</v>
      </c>
      <c r="N115" s="70">
        <f t="shared" ref="N115" si="178">N111-(N112+N113+N114)</f>
        <v>0</v>
      </c>
      <c r="O115" s="70">
        <f t="shared" ref="O115" si="179">O111-(O112+O113+O114)</f>
        <v>0</v>
      </c>
      <c r="P115" s="70">
        <f t="shared" ref="P115" si="180">P111-(P112+P113+P114)</f>
        <v>0</v>
      </c>
      <c r="Q115" s="70">
        <f t="shared" ref="Q115" si="181">Q111-(Q112+Q113+Q114)</f>
        <v>0</v>
      </c>
      <c r="R115" s="70">
        <f>SUM(J115:Q115)</f>
        <v>0</v>
      </c>
      <c r="S115" s="101"/>
    </row>
  </sheetData>
  <mergeCells count="39">
    <mergeCell ref="J1:Q1"/>
    <mergeCell ref="A4:H7"/>
    <mergeCell ref="S3:S7"/>
    <mergeCell ref="S9:S13"/>
    <mergeCell ref="A10:H13"/>
    <mergeCell ref="S15:S19"/>
    <mergeCell ref="A16:H19"/>
    <mergeCell ref="S21:S25"/>
    <mergeCell ref="A22:H25"/>
    <mergeCell ref="S27:S31"/>
    <mergeCell ref="A28:H31"/>
    <mergeCell ref="S33:S37"/>
    <mergeCell ref="A34:H37"/>
    <mergeCell ref="S39:S43"/>
    <mergeCell ref="A40:H43"/>
    <mergeCell ref="S45:S49"/>
    <mergeCell ref="A46:H49"/>
    <mergeCell ref="S51:S55"/>
    <mergeCell ref="A52:H55"/>
    <mergeCell ref="S57:S61"/>
    <mergeCell ref="A58:H61"/>
    <mergeCell ref="S63:S67"/>
    <mergeCell ref="A64:H67"/>
    <mergeCell ref="S69:S73"/>
    <mergeCell ref="A70:H73"/>
    <mergeCell ref="S75:S79"/>
    <mergeCell ref="A76:H79"/>
    <mergeCell ref="S81:S85"/>
    <mergeCell ref="A82:H85"/>
    <mergeCell ref="S105:S109"/>
    <mergeCell ref="A106:H109"/>
    <mergeCell ref="S111:S115"/>
    <mergeCell ref="A112:H115"/>
    <mergeCell ref="S87:S91"/>
    <mergeCell ref="A88:H91"/>
    <mergeCell ref="S93:S97"/>
    <mergeCell ref="A94:H97"/>
    <mergeCell ref="S99:S103"/>
    <mergeCell ref="A100:H103"/>
  </mergeCells>
  <conditionalFormatting sqref="J1:J2">
    <cfRule type="containsText" dxfId="94" priority="95" operator="containsText" text="ESTABLE">
      <formula>NOT(ISERROR(SEARCH("ESTABLE",J1)))</formula>
    </cfRule>
    <cfRule type="containsText" dxfId="93" priority="94" operator="containsText" text="FALTANTE">
      <formula>NOT(ISERROR(SEARCH("FALTANTE",J1)))</formula>
    </cfRule>
    <cfRule type="containsText" dxfId="92" priority="93" operator="containsText" text="SOBRANTE">
      <formula>NOT(ISERROR(SEARCH("SOBRANTE",J1)))</formula>
    </cfRule>
  </conditionalFormatting>
  <conditionalFormatting sqref="J8">
    <cfRule type="containsText" dxfId="91" priority="90" operator="containsText" text="ESTABLE">
      <formula>NOT(ISERROR(SEARCH("ESTABLE",J8)))</formula>
    </cfRule>
    <cfRule type="containsText" dxfId="90" priority="89" operator="containsText" text="FALTANTE">
      <formula>NOT(ISERROR(SEARCH("FALTANTE",J8)))</formula>
    </cfRule>
    <cfRule type="containsText" dxfId="89" priority="88" operator="containsText" text="SOBRANTE">
      <formula>NOT(ISERROR(SEARCH("SOBRANTE",J8)))</formula>
    </cfRule>
  </conditionalFormatting>
  <conditionalFormatting sqref="J14">
    <cfRule type="containsText" dxfId="88" priority="85" operator="containsText" text="ESTABLE">
      <formula>NOT(ISERROR(SEARCH("ESTABLE",J14)))</formula>
    </cfRule>
    <cfRule type="containsText" dxfId="87" priority="83" operator="containsText" text="SOBRANTE">
      <formula>NOT(ISERROR(SEARCH("SOBRANTE",J14)))</formula>
    </cfRule>
    <cfRule type="containsText" dxfId="86" priority="84" operator="containsText" text="FALTANTE">
      <formula>NOT(ISERROR(SEARCH("FALTANTE",J14)))</formula>
    </cfRule>
  </conditionalFormatting>
  <conditionalFormatting sqref="J20">
    <cfRule type="containsText" dxfId="85" priority="80" operator="containsText" text="ESTABLE">
      <formula>NOT(ISERROR(SEARCH("ESTABLE",J20)))</formula>
    </cfRule>
    <cfRule type="containsText" dxfId="84" priority="79" operator="containsText" text="FALTANTE">
      <formula>NOT(ISERROR(SEARCH("FALTANTE",J20)))</formula>
    </cfRule>
    <cfRule type="containsText" dxfId="83" priority="78" operator="containsText" text="SOBRANTE">
      <formula>NOT(ISERROR(SEARCH("SOBRANTE",J20)))</formula>
    </cfRule>
  </conditionalFormatting>
  <conditionalFormatting sqref="J26">
    <cfRule type="containsText" dxfId="82" priority="75" operator="containsText" text="ESTABLE">
      <formula>NOT(ISERROR(SEARCH("ESTABLE",J26)))</formula>
    </cfRule>
    <cfRule type="containsText" dxfId="81" priority="74" operator="containsText" text="FALTANTE">
      <formula>NOT(ISERROR(SEARCH("FALTANTE",J26)))</formula>
    </cfRule>
    <cfRule type="containsText" dxfId="80" priority="73" operator="containsText" text="SOBRANTE">
      <formula>NOT(ISERROR(SEARCH("SOBRANTE",J26)))</formula>
    </cfRule>
  </conditionalFormatting>
  <conditionalFormatting sqref="J32">
    <cfRule type="containsText" dxfId="79" priority="70" operator="containsText" text="ESTABLE">
      <formula>NOT(ISERROR(SEARCH("ESTABLE",J32)))</formula>
    </cfRule>
    <cfRule type="containsText" dxfId="78" priority="69" operator="containsText" text="FALTANTE">
      <formula>NOT(ISERROR(SEARCH("FALTANTE",J32)))</formula>
    </cfRule>
    <cfRule type="containsText" dxfId="77" priority="68" operator="containsText" text="SOBRANTE">
      <formula>NOT(ISERROR(SEARCH("SOBRANTE",J32)))</formula>
    </cfRule>
  </conditionalFormatting>
  <conditionalFormatting sqref="J38">
    <cfRule type="containsText" dxfId="76" priority="65" operator="containsText" text="ESTABLE">
      <formula>NOT(ISERROR(SEARCH("ESTABLE",J38)))</formula>
    </cfRule>
    <cfRule type="containsText" dxfId="75" priority="64" operator="containsText" text="FALTANTE">
      <formula>NOT(ISERROR(SEARCH("FALTANTE",J38)))</formula>
    </cfRule>
    <cfRule type="containsText" dxfId="74" priority="63" operator="containsText" text="SOBRANTE">
      <formula>NOT(ISERROR(SEARCH("SOBRANTE",J38)))</formula>
    </cfRule>
  </conditionalFormatting>
  <conditionalFormatting sqref="J44">
    <cfRule type="containsText" dxfId="73" priority="59" operator="containsText" text="FALTANTE">
      <formula>NOT(ISERROR(SEARCH("FALTANTE",J44)))</formula>
    </cfRule>
    <cfRule type="containsText" dxfId="72" priority="60" operator="containsText" text="ESTABLE">
      <formula>NOT(ISERROR(SEARCH("ESTABLE",J44)))</formula>
    </cfRule>
    <cfRule type="containsText" dxfId="71" priority="58" operator="containsText" text="SOBRANTE">
      <formula>NOT(ISERROR(SEARCH("SOBRANTE",J44)))</formula>
    </cfRule>
  </conditionalFormatting>
  <conditionalFormatting sqref="J50">
    <cfRule type="containsText" dxfId="70" priority="55" operator="containsText" text="ESTABLE">
      <formula>NOT(ISERROR(SEARCH("ESTABLE",J50)))</formula>
    </cfRule>
    <cfRule type="containsText" dxfId="69" priority="54" operator="containsText" text="FALTANTE">
      <formula>NOT(ISERROR(SEARCH("FALTANTE",J50)))</formula>
    </cfRule>
    <cfRule type="containsText" dxfId="68" priority="53" operator="containsText" text="SOBRANTE">
      <formula>NOT(ISERROR(SEARCH("SOBRANTE",J50)))</formula>
    </cfRule>
  </conditionalFormatting>
  <conditionalFormatting sqref="J56">
    <cfRule type="containsText" dxfId="67" priority="49" operator="containsText" text="FALTANTE">
      <formula>NOT(ISERROR(SEARCH("FALTANTE",J56)))</formula>
    </cfRule>
    <cfRule type="containsText" dxfId="66" priority="50" operator="containsText" text="ESTABLE">
      <formula>NOT(ISERROR(SEARCH("ESTABLE",J56)))</formula>
    </cfRule>
    <cfRule type="containsText" dxfId="65" priority="48" operator="containsText" text="SOBRANTE">
      <formula>NOT(ISERROR(SEARCH("SOBRANTE",J56)))</formula>
    </cfRule>
  </conditionalFormatting>
  <conditionalFormatting sqref="J62">
    <cfRule type="containsText" dxfId="64" priority="45" operator="containsText" text="ESTABLE">
      <formula>NOT(ISERROR(SEARCH("ESTABLE",J62)))</formula>
    </cfRule>
    <cfRule type="containsText" dxfId="63" priority="43" operator="containsText" text="SOBRANTE">
      <formula>NOT(ISERROR(SEARCH("SOBRANTE",J62)))</formula>
    </cfRule>
    <cfRule type="containsText" dxfId="62" priority="44" operator="containsText" text="FALTANTE">
      <formula>NOT(ISERROR(SEARCH("FALTANTE",J62)))</formula>
    </cfRule>
  </conditionalFormatting>
  <conditionalFormatting sqref="J68">
    <cfRule type="containsText" dxfId="61" priority="40" operator="containsText" text="ESTABLE">
      <formula>NOT(ISERROR(SEARCH("ESTABLE",J68)))</formula>
    </cfRule>
    <cfRule type="containsText" dxfId="60" priority="39" operator="containsText" text="FALTANTE">
      <formula>NOT(ISERROR(SEARCH("FALTANTE",J68)))</formula>
    </cfRule>
    <cfRule type="containsText" dxfId="59" priority="38" operator="containsText" text="SOBRANTE">
      <formula>NOT(ISERROR(SEARCH("SOBRANTE",J68)))</formula>
    </cfRule>
  </conditionalFormatting>
  <conditionalFormatting sqref="J74">
    <cfRule type="containsText" dxfId="58" priority="35" operator="containsText" text="ESTABLE">
      <formula>NOT(ISERROR(SEARCH("ESTABLE",J74)))</formula>
    </cfRule>
    <cfRule type="containsText" dxfId="57" priority="34" operator="containsText" text="FALTANTE">
      <formula>NOT(ISERROR(SEARCH("FALTANTE",J74)))</formula>
    </cfRule>
    <cfRule type="containsText" dxfId="56" priority="33" operator="containsText" text="SOBRANTE">
      <formula>NOT(ISERROR(SEARCH("SOBRANTE",J74)))</formula>
    </cfRule>
  </conditionalFormatting>
  <conditionalFormatting sqref="J80">
    <cfRule type="containsText" dxfId="55" priority="30" operator="containsText" text="ESTABLE">
      <formula>NOT(ISERROR(SEARCH("ESTABLE",J80)))</formula>
    </cfRule>
    <cfRule type="containsText" dxfId="54" priority="28" operator="containsText" text="SOBRANTE">
      <formula>NOT(ISERROR(SEARCH("SOBRANTE",J80)))</formula>
    </cfRule>
    <cfRule type="containsText" dxfId="53" priority="29" operator="containsText" text="FALTANTE">
      <formula>NOT(ISERROR(SEARCH("FALTANTE",J80)))</formula>
    </cfRule>
  </conditionalFormatting>
  <conditionalFormatting sqref="J86">
    <cfRule type="containsText" dxfId="52" priority="23" operator="containsText" text="SOBRANTE">
      <formula>NOT(ISERROR(SEARCH("SOBRANTE",J86)))</formula>
    </cfRule>
    <cfRule type="containsText" dxfId="51" priority="25" operator="containsText" text="ESTABLE">
      <formula>NOT(ISERROR(SEARCH("ESTABLE",J86)))</formula>
    </cfRule>
    <cfRule type="containsText" dxfId="50" priority="24" operator="containsText" text="FALTANTE">
      <formula>NOT(ISERROR(SEARCH("FALTANTE",J86)))</formula>
    </cfRule>
  </conditionalFormatting>
  <conditionalFormatting sqref="J92">
    <cfRule type="containsText" dxfId="49" priority="20" operator="containsText" text="ESTABLE">
      <formula>NOT(ISERROR(SEARCH("ESTABLE",J92)))</formula>
    </cfRule>
    <cfRule type="containsText" dxfId="48" priority="18" operator="containsText" text="SOBRANTE">
      <formula>NOT(ISERROR(SEARCH("SOBRANTE",J92)))</formula>
    </cfRule>
    <cfRule type="containsText" dxfId="47" priority="19" operator="containsText" text="FALTANTE">
      <formula>NOT(ISERROR(SEARCH("FALTANTE",J92)))</formula>
    </cfRule>
  </conditionalFormatting>
  <conditionalFormatting sqref="J98">
    <cfRule type="containsText" dxfId="46" priority="15" operator="containsText" text="ESTABLE">
      <formula>NOT(ISERROR(SEARCH("ESTABLE",J98)))</formula>
    </cfRule>
    <cfRule type="containsText" dxfId="45" priority="14" operator="containsText" text="FALTANTE">
      <formula>NOT(ISERROR(SEARCH("FALTANTE",J98)))</formula>
    </cfRule>
    <cfRule type="containsText" dxfId="44" priority="13" operator="containsText" text="SOBRANTE">
      <formula>NOT(ISERROR(SEARCH("SOBRANTE",J98)))</formula>
    </cfRule>
  </conditionalFormatting>
  <conditionalFormatting sqref="J104">
    <cfRule type="containsText" dxfId="43" priority="9" operator="containsText" text="FALTANTE">
      <formula>NOT(ISERROR(SEARCH("FALTANTE",J104)))</formula>
    </cfRule>
    <cfRule type="containsText" dxfId="42" priority="10" operator="containsText" text="ESTABLE">
      <formula>NOT(ISERROR(SEARCH("ESTABLE",J104)))</formula>
    </cfRule>
    <cfRule type="containsText" dxfId="41" priority="8" operator="containsText" text="SOBRANTE">
      <formula>NOT(ISERROR(SEARCH("SOBRANTE",J104)))</formula>
    </cfRule>
  </conditionalFormatting>
  <conditionalFormatting sqref="J110">
    <cfRule type="containsText" dxfId="40" priority="3" operator="containsText" text="SOBRANTE">
      <formula>NOT(ISERROR(SEARCH("SOBRANTE",J110)))</formula>
    </cfRule>
    <cfRule type="containsText" dxfId="39" priority="4" operator="containsText" text="FALTANTE">
      <formula>NOT(ISERROR(SEARCH("FALTANTE",J110)))</formula>
    </cfRule>
    <cfRule type="containsText" dxfId="38" priority="5" operator="containsText" text="ESTABLE">
      <formula>NOT(ISERROR(SEARCH("ESTABLE",J110)))</formula>
    </cfRule>
  </conditionalFormatting>
  <conditionalFormatting sqref="P2">
    <cfRule type="containsText" dxfId="37" priority="91" operator="containsText" text="NO ALMACENAR">
      <formula>NOT(ISERROR(SEARCH("NO ALMACENAR",P2)))</formula>
    </cfRule>
    <cfRule type="containsText" dxfId="36" priority="92" operator="containsText" text="ALMACENAR">
      <formula>NOT(ISERROR(SEARCH("ALMACENAR",P2)))</formula>
    </cfRule>
  </conditionalFormatting>
  <conditionalFormatting sqref="P8">
    <cfRule type="containsText" dxfId="35" priority="87" operator="containsText" text="ALMACENAR">
      <formula>NOT(ISERROR(SEARCH("ALMACENAR",P8)))</formula>
    </cfRule>
    <cfRule type="containsText" dxfId="34" priority="86" operator="containsText" text="NO ALMACENAR">
      <formula>NOT(ISERROR(SEARCH("NO ALMACENAR",P8)))</formula>
    </cfRule>
  </conditionalFormatting>
  <conditionalFormatting sqref="P14">
    <cfRule type="containsText" dxfId="33" priority="81" operator="containsText" text="NO ALMACENAR">
      <formula>NOT(ISERROR(SEARCH("NO ALMACENAR",P14)))</formula>
    </cfRule>
    <cfRule type="containsText" dxfId="32" priority="82" operator="containsText" text="ALMACENAR">
      <formula>NOT(ISERROR(SEARCH("ALMACENAR",P14)))</formula>
    </cfRule>
  </conditionalFormatting>
  <conditionalFormatting sqref="P20">
    <cfRule type="containsText" dxfId="31" priority="77" operator="containsText" text="ALMACENAR">
      <formula>NOT(ISERROR(SEARCH("ALMACENAR",P20)))</formula>
    </cfRule>
    <cfRule type="containsText" dxfId="30" priority="76" operator="containsText" text="NO ALMACENAR">
      <formula>NOT(ISERROR(SEARCH("NO ALMACENAR",P20)))</formula>
    </cfRule>
  </conditionalFormatting>
  <conditionalFormatting sqref="P26">
    <cfRule type="containsText" dxfId="29" priority="72" operator="containsText" text="ALMACENAR">
      <formula>NOT(ISERROR(SEARCH("ALMACENAR",P26)))</formula>
    </cfRule>
    <cfRule type="containsText" dxfId="28" priority="71" operator="containsText" text="NO ALMACENAR">
      <formula>NOT(ISERROR(SEARCH("NO ALMACENAR",P26)))</formula>
    </cfRule>
  </conditionalFormatting>
  <conditionalFormatting sqref="P32">
    <cfRule type="containsText" dxfId="27" priority="66" operator="containsText" text="NO ALMACENAR">
      <formula>NOT(ISERROR(SEARCH("NO ALMACENAR",P32)))</formula>
    </cfRule>
    <cfRule type="containsText" dxfId="26" priority="67" operator="containsText" text="ALMACENAR">
      <formula>NOT(ISERROR(SEARCH("ALMACENAR",P32)))</formula>
    </cfRule>
  </conditionalFormatting>
  <conditionalFormatting sqref="P38">
    <cfRule type="containsText" dxfId="25" priority="61" operator="containsText" text="NO ALMACENAR">
      <formula>NOT(ISERROR(SEARCH("NO ALMACENAR",P38)))</formula>
    </cfRule>
    <cfRule type="containsText" dxfId="24" priority="62" operator="containsText" text="ALMACENAR">
      <formula>NOT(ISERROR(SEARCH("ALMACENAR",P38)))</formula>
    </cfRule>
  </conditionalFormatting>
  <conditionalFormatting sqref="P44">
    <cfRule type="containsText" dxfId="23" priority="57" operator="containsText" text="ALMACENAR">
      <formula>NOT(ISERROR(SEARCH("ALMACENAR",P44)))</formula>
    </cfRule>
    <cfRule type="containsText" dxfId="22" priority="56" operator="containsText" text="NO ALMACENAR">
      <formula>NOT(ISERROR(SEARCH("NO ALMACENAR",P44)))</formula>
    </cfRule>
  </conditionalFormatting>
  <conditionalFormatting sqref="P50">
    <cfRule type="containsText" dxfId="21" priority="52" operator="containsText" text="ALMACENAR">
      <formula>NOT(ISERROR(SEARCH("ALMACENAR",P50)))</formula>
    </cfRule>
    <cfRule type="containsText" dxfId="20" priority="51" operator="containsText" text="NO ALMACENAR">
      <formula>NOT(ISERROR(SEARCH("NO ALMACENAR",P50)))</formula>
    </cfRule>
  </conditionalFormatting>
  <conditionalFormatting sqref="P56">
    <cfRule type="containsText" dxfId="19" priority="46" operator="containsText" text="NO ALMACENAR">
      <formula>NOT(ISERROR(SEARCH("NO ALMACENAR",P56)))</formula>
    </cfRule>
    <cfRule type="containsText" dxfId="18" priority="47" operator="containsText" text="ALMACENAR">
      <formula>NOT(ISERROR(SEARCH("ALMACENAR",P56)))</formula>
    </cfRule>
  </conditionalFormatting>
  <conditionalFormatting sqref="P62">
    <cfRule type="containsText" dxfId="17" priority="42" operator="containsText" text="ALMACENAR">
      <formula>NOT(ISERROR(SEARCH("ALMACENAR",P62)))</formula>
    </cfRule>
    <cfRule type="containsText" dxfId="16" priority="41" operator="containsText" text="NO ALMACENAR">
      <formula>NOT(ISERROR(SEARCH("NO ALMACENAR",P62)))</formula>
    </cfRule>
  </conditionalFormatting>
  <conditionalFormatting sqref="P68">
    <cfRule type="containsText" dxfId="15" priority="37" operator="containsText" text="ALMACENAR">
      <formula>NOT(ISERROR(SEARCH("ALMACENAR",P68)))</formula>
    </cfRule>
    <cfRule type="containsText" dxfId="14" priority="36" operator="containsText" text="NO ALMACENAR">
      <formula>NOT(ISERROR(SEARCH("NO ALMACENAR",P68)))</formula>
    </cfRule>
  </conditionalFormatting>
  <conditionalFormatting sqref="P74">
    <cfRule type="containsText" dxfId="13" priority="32" operator="containsText" text="ALMACENAR">
      <formula>NOT(ISERROR(SEARCH("ALMACENAR",P74)))</formula>
    </cfRule>
    <cfRule type="containsText" dxfId="12" priority="31" operator="containsText" text="NO ALMACENAR">
      <formula>NOT(ISERROR(SEARCH("NO ALMACENAR",P74)))</formula>
    </cfRule>
  </conditionalFormatting>
  <conditionalFormatting sqref="P80">
    <cfRule type="containsText" dxfId="11" priority="27" operator="containsText" text="ALMACENAR">
      <formula>NOT(ISERROR(SEARCH("ALMACENAR",P80)))</formula>
    </cfRule>
    <cfRule type="containsText" dxfId="10" priority="26" operator="containsText" text="NO ALMACENAR">
      <formula>NOT(ISERROR(SEARCH("NO ALMACENAR",P80)))</formula>
    </cfRule>
  </conditionalFormatting>
  <conditionalFormatting sqref="P86">
    <cfRule type="containsText" dxfId="9" priority="21" operator="containsText" text="NO ALMACENAR">
      <formula>NOT(ISERROR(SEARCH("NO ALMACENAR",P86)))</formula>
    </cfRule>
    <cfRule type="containsText" dxfId="8" priority="22" operator="containsText" text="ALMACENAR">
      <formula>NOT(ISERROR(SEARCH("ALMACENAR",P86)))</formula>
    </cfRule>
  </conditionalFormatting>
  <conditionalFormatting sqref="P92">
    <cfRule type="containsText" dxfId="7" priority="17" operator="containsText" text="ALMACENAR">
      <formula>NOT(ISERROR(SEARCH("ALMACENAR",P92)))</formula>
    </cfRule>
    <cfRule type="containsText" dxfId="6" priority="16" operator="containsText" text="NO ALMACENAR">
      <formula>NOT(ISERROR(SEARCH("NO ALMACENAR",P92)))</formula>
    </cfRule>
  </conditionalFormatting>
  <conditionalFormatting sqref="P98">
    <cfRule type="containsText" dxfId="5" priority="11" operator="containsText" text="NO ALMACENAR">
      <formula>NOT(ISERROR(SEARCH("NO ALMACENAR",P98)))</formula>
    </cfRule>
    <cfRule type="containsText" dxfId="4" priority="12" operator="containsText" text="ALMACENAR">
      <formula>NOT(ISERROR(SEARCH("ALMACENAR",P98)))</formula>
    </cfRule>
  </conditionalFormatting>
  <conditionalFormatting sqref="P104">
    <cfRule type="containsText" dxfId="3" priority="7" operator="containsText" text="ALMACENAR">
      <formula>NOT(ISERROR(SEARCH("ALMACENAR",P104)))</formula>
    </cfRule>
    <cfRule type="containsText" dxfId="2" priority="6" operator="containsText" text="NO ALMACENAR">
      <formula>NOT(ISERROR(SEARCH("NO ALMACENAR",P104)))</formula>
    </cfRule>
  </conditionalFormatting>
  <conditionalFormatting sqref="P110">
    <cfRule type="containsText" dxfId="1" priority="2" operator="containsText" text="ALMACENAR">
      <formula>NOT(ISERROR(SEARCH("ALMACENAR",P110)))</formula>
    </cfRule>
    <cfRule type="containsText" dxfId="0" priority="1" operator="containsText" text="NO ALMACENAR">
      <formula>NOT(ISERROR(SEARCH("NO ALMACENAR",P110)))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9F12D1-899A-418D-8B83-12757ACBCBC6}">
  <dimension ref="A1:J7"/>
  <sheetViews>
    <sheetView workbookViewId="0">
      <selection activeCell="H4" sqref="H4"/>
    </sheetView>
  </sheetViews>
  <sheetFormatPr baseColWidth="10" defaultRowHeight="14.5"/>
  <cols>
    <col min="2" max="2" width="39.08984375" customWidth="1"/>
    <col min="8" max="8" width="24.81640625" bestFit="1" customWidth="1"/>
    <col min="9" max="9" width="18.26953125" bestFit="1" customWidth="1"/>
    <col min="10" max="10" width="24.90625" customWidth="1"/>
  </cols>
  <sheetData>
    <row r="1" spans="1:10" ht="16">
      <c r="A1" s="48" t="s">
        <v>0</v>
      </c>
      <c r="B1" s="48" t="s">
        <v>1</v>
      </c>
      <c r="C1" s="48" t="s">
        <v>2</v>
      </c>
      <c r="D1" s="48" t="s">
        <v>563</v>
      </c>
      <c r="E1" s="48" t="s">
        <v>564</v>
      </c>
      <c r="F1" s="53" t="s">
        <v>565</v>
      </c>
      <c r="G1" s="53" t="s">
        <v>566</v>
      </c>
      <c r="H1" s="48" t="s">
        <v>573</v>
      </c>
      <c r="I1" s="48" t="s">
        <v>575</v>
      </c>
      <c r="J1" s="48"/>
    </row>
    <row r="2" spans="1:10" ht="217" customHeight="1">
      <c r="A2" s="7" t="s">
        <v>521</v>
      </c>
      <c r="B2" s="3"/>
      <c r="C2" s="3" t="s">
        <v>522</v>
      </c>
      <c r="D2" s="7">
        <v>1</v>
      </c>
      <c r="E2" s="3">
        <v>1</v>
      </c>
      <c r="F2" s="7">
        <f t="shared" ref="F2:F7" si="0">D2*E2</f>
        <v>1</v>
      </c>
      <c r="G2" s="4">
        <v>280</v>
      </c>
      <c r="H2" s="5"/>
      <c r="I2" s="5"/>
      <c r="J2" s="6"/>
    </row>
    <row r="3" spans="1:10" ht="217" customHeight="1">
      <c r="A3" s="7" t="s">
        <v>523</v>
      </c>
      <c r="B3" s="3"/>
      <c r="C3" s="3" t="s">
        <v>524</v>
      </c>
      <c r="D3" s="7">
        <v>1</v>
      </c>
      <c r="E3" s="3">
        <v>12</v>
      </c>
      <c r="F3" s="7">
        <f t="shared" si="0"/>
        <v>12</v>
      </c>
      <c r="G3" s="4">
        <v>55</v>
      </c>
      <c r="H3" s="5"/>
      <c r="I3" s="5"/>
      <c r="J3" s="6"/>
    </row>
    <row r="4" spans="1:10" ht="217" customHeight="1">
      <c r="A4" s="7" t="s">
        <v>525</v>
      </c>
      <c r="B4" s="3"/>
      <c r="C4" s="3" t="s">
        <v>526</v>
      </c>
      <c r="D4" s="7">
        <v>1</v>
      </c>
      <c r="E4" s="3">
        <v>12</v>
      </c>
      <c r="F4" s="7">
        <f t="shared" si="0"/>
        <v>12</v>
      </c>
      <c r="G4" s="4">
        <v>50</v>
      </c>
      <c r="H4" s="5"/>
      <c r="I4" s="5"/>
      <c r="J4" s="6"/>
    </row>
    <row r="5" spans="1:10" ht="217" customHeight="1">
      <c r="A5" s="7" t="s">
        <v>527</v>
      </c>
      <c r="B5" s="3"/>
      <c r="C5" s="3" t="s">
        <v>528</v>
      </c>
      <c r="D5" s="7">
        <v>2</v>
      </c>
      <c r="E5" s="3">
        <v>1</v>
      </c>
      <c r="F5" s="7">
        <f t="shared" si="0"/>
        <v>2</v>
      </c>
      <c r="G5" s="4">
        <v>180</v>
      </c>
      <c r="H5" s="5"/>
      <c r="I5" s="5"/>
      <c r="J5" s="6"/>
    </row>
    <row r="6" spans="1:10" ht="217" customHeight="1">
      <c r="A6" s="7" t="s">
        <v>529</v>
      </c>
      <c r="B6" s="3"/>
      <c r="C6" s="3" t="s">
        <v>530</v>
      </c>
      <c r="D6" s="7">
        <v>1</v>
      </c>
      <c r="E6" s="3">
        <v>1</v>
      </c>
      <c r="F6" s="7">
        <f t="shared" si="0"/>
        <v>1</v>
      </c>
      <c r="G6" s="4">
        <v>240</v>
      </c>
      <c r="H6" s="5"/>
      <c r="I6" s="5"/>
      <c r="J6" s="6"/>
    </row>
    <row r="7" spans="1:10" ht="217" customHeight="1">
      <c r="A7" s="7" t="s">
        <v>531</v>
      </c>
      <c r="B7" s="3"/>
      <c r="C7" s="3" t="s">
        <v>532</v>
      </c>
      <c r="D7" s="7">
        <v>1</v>
      </c>
      <c r="E7" s="3">
        <v>12</v>
      </c>
      <c r="F7" s="7">
        <f t="shared" si="0"/>
        <v>12</v>
      </c>
      <c r="G7" s="4">
        <v>45</v>
      </c>
      <c r="H7" s="5"/>
      <c r="I7" s="5"/>
      <c r="J7" s="6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KDOSH-2025-2  4.16</vt:lpstr>
      <vt:lpstr>PRODUCTOS NO FACTURADOS</vt:lpstr>
      <vt:lpstr>PRODUCTOS CON VARIANTE</vt:lpstr>
      <vt:lpstr>REPOCISION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Jorge Pantaleon</cp:lastModifiedBy>
  <dcterms:created xsi:type="dcterms:W3CDTF">2023-05-12T11:15:00Z</dcterms:created>
  <dcterms:modified xsi:type="dcterms:W3CDTF">2025-06-25T23:05:23Z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2052-12.1.0.20784</vt:lpwstr>
  </property>
  <property fmtid="{D5CDD505-2E9C-101B-9397-08002B2CF9AE}" pid="3" name="ICV">
    <vt:lpwstr>4A186A18745645A9817300E22577B19C_13</vt:lpwstr>
  </property>
  <property fmtid="{D5CDD505-2E9C-101B-9397-08002B2CF9AE}" pid="4" name="KSOReadingLayout">
    <vt:bool>false</vt:bool>
  </property>
</Properties>
</file>